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28" firstSheet="0" activeTab="14"/>
  </bookViews>
  <sheets>
    <sheet name="Paddy 3rd Crop 1" sheetId="1" state="visible" r:id="rId2"/>
    <sheet name="Paddy 3rd Crop 2" sheetId="2" state="visible" r:id="rId3"/>
    <sheet name="Paddy 2nd Crop 1" sheetId="3" state="visible" r:id="rId4"/>
    <sheet name="Paddy 2nd Crop 2" sheetId="4" state="visible" r:id="rId5"/>
    <sheet name="Paddy 3rd Crop 3" sheetId="5" state="visible" r:id="rId6"/>
    <sheet name="Banana" sheetId="6" state="visible" r:id="rId7"/>
    <sheet name="Sugarcane" sheetId="7" state="visible" r:id="rId8"/>
    <sheet name="Cashewnut" sheetId="8" state="visible" r:id="rId9"/>
    <sheet name="Mango" sheetId="9" state="visible" r:id="rId10"/>
    <sheet name="Potato Winter" sheetId="10" state="visible" r:id="rId11"/>
    <sheet name="Potato Summer" sheetId="11" state="visible" r:id="rId12"/>
    <sheet name="Winter Veg Group1" sheetId="12" state="visible" r:id="rId13"/>
    <sheet name="Summer Veg Group 1" sheetId="13" state="visible" r:id="rId14"/>
    <sheet name="Winter_Veg_G2" sheetId="14" state="visible" r:id="rId15"/>
    <sheet name="Summer_Veg_G2" sheetId="15" state="visible" r:id="rId16"/>
  </sheets>
  <definedNames>
    <definedName function="false" hidden="false" localSheetId="5" name="_xlnm.Print_Area" vbProcedure="false">Banana!$B$2:$V$68</definedName>
    <definedName function="false" hidden="false" localSheetId="7" name="_xlnm.Print_Area" vbProcedure="false">Cashewnut!$A$1:$L$62</definedName>
    <definedName function="false" hidden="false" localSheetId="8" name="_xlnm.Print_Area" vbProcedure="false">Mango!$A$1:$K$64</definedName>
    <definedName function="false" hidden="false" localSheetId="2" name="_xlnm.Print_Area" vbProcedure="false">'Paddy 2nd Crop 1'!$B$2:$V$47</definedName>
    <definedName function="false" hidden="false" localSheetId="3" name="_xlnm.Print_Area" vbProcedure="false">'Paddy 2nd Crop 2'!$B$2:$V$37</definedName>
    <definedName function="false" hidden="false" localSheetId="0" name="_xlnm.Print_Area" vbProcedure="false">'Paddy 3rd Crop 1'!$A$1:$M$58</definedName>
    <definedName function="false" hidden="false" localSheetId="1" name="_xlnm.Print_Area" vbProcedure="false">'Paddy 3rd Crop 2'!$B$2:$V$55</definedName>
    <definedName function="false" hidden="false" localSheetId="4" name="_xlnm.Print_Area" vbProcedure="false">'Paddy 3rd Crop 3'!$B$2:$V$54</definedName>
    <definedName function="false" hidden="false" localSheetId="10" name="_xlnm.Print_Area" vbProcedure="false">'Potato Summer'!$A$1:$J$62</definedName>
    <definedName function="false" hidden="false" localSheetId="9" name="_xlnm.Print_Area" vbProcedure="false">'Potato Winter'!$A$1:$J$47</definedName>
    <definedName function="false" hidden="false" localSheetId="6" name="_xlnm.Print_Area" vbProcedure="false">Sugarcane!$B$2:$V$46</definedName>
    <definedName function="false" hidden="false" localSheetId="12" name="_xlnm.Print_Area" vbProcedure="false">'Summer Veg Group 1'!$A$1:$L$61</definedName>
    <definedName function="false" hidden="false" localSheetId="11" name="_xlnm.Print_Area" vbProcedure="false">'Winter Veg Group1'!$A$1:$L$46</definedName>
    <definedName function="false" hidden="false" name="Adress_Ref" vbProcedure="false">#ref!</definedName>
    <definedName function="false" hidden="false" name="Date_R" vbProcedure="false">#name?</definedName>
    <definedName function="false" hidden="false" name="Index" vbProcedure="false">#name?</definedName>
    <definedName function="false" hidden="false" name="Paste_Ref" vbProcedure="false">#ref!</definedName>
    <definedName function="false" hidden="false" name="RF" vbProcedure="false">#name?</definedName>
    <definedName function="false" hidden="false" name="RF_Vartical" vbProcedure="false">#ref!</definedName>
    <definedName function="false" hidden="false" name="RH_Avg" vbProcedure="false">#name?</definedName>
    <definedName function="false" hidden="false" name="Tmax" vbProcedure="false">#name?</definedName>
    <definedName function="false" hidden="false" name="Tmean" vbProcedure="false">#name?</definedName>
    <definedName function="false" hidden="false" name="\\192.168.100.15\Rao\Rainfall\WBCIS_kharif_2008\Rainfall_Data\KRL_rainfall_data\Alappuzha_DRF_Arr\Kerala_RF_ALAPPUZHA.xls" vbProcedure="false">"Adress_Ref"</definedName>
    <definedName function="false" hidden="false" localSheetId="0" name="_xlnm.Print_Area" vbProcedure="false">'Paddy 3rd Crop 1'!$A$1:$M$58</definedName>
    <definedName function="false" hidden="false" localSheetId="0" name="_xlnm.Print_Area_0" vbProcedure="false">'Paddy 3rd Crop 1'!$A$1:$M$58</definedName>
    <definedName function="false" hidden="false" localSheetId="1" name="Adress_Ref" vbProcedure="false">#ref!</definedName>
    <definedName function="false" hidden="false" localSheetId="1" name="Date_R" vbProcedure="false">#name?</definedName>
    <definedName function="false" hidden="false" localSheetId="1" name="Index" vbProcedure="false">#name?</definedName>
    <definedName function="false" hidden="false" localSheetId="1" name="Paste_Ref" vbProcedure="false">#ref!</definedName>
    <definedName function="false" hidden="false" localSheetId="1" name="RF" vbProcedure="false">#name?</definedName>
    <definedName function="false" hidden="false" localSheetId="1" name="RF_Vartical" vbProcedure="false">#ref!</definedName>
    <definedName function="false" hidden="false" localSheetId="1" name="RH_Avg" vbProcedure="false">#name?</definedName>
    <definedName function="false" hidden="false" localSheetId="1" name="Tmax" vbProcedure="false">#name?</definedName>
    <definedName function="false" hidden="false" localSheetId="1" name="Tmean" vbProcedure="false">#name?</definedName>
    <definedName function="false" hidden="false" localSheetId="1" name="_xlnm.Print_Area" vbProcedure="false">'Paddy 3rd Crop 2'!$B$2:$V$55</definedName>
    <definedName function="false" hidden="false" localSheetId="1" name="_xlnm.Print_Area_0" vbProcedure="false">'Paddy 3rd Crop 2'!$B$2:$V$55</definedName>
    <definedName function="false" hidden="false" localSheetId="2" name="Adress_Ref" vbProcedure="false">#ref!</definedName>
    <definedName function="false" hidden="false" localSheetId="2" name="Date_R" vbProcedure="false">#name?</definedName>
    <definedName function="false" hidden="false" localSheetId="2" name="Index" vbProcedure="false">#name?</definedName>
    <definedName function="false" hidden="false" localSheetId="2" name="Paste_Ref" vbProcedure="false">#ref!</definedName>
    <definedName function="false" hidden="false" localSheetId="2" name="RF" vbProcedure="false">#name?</definedName>
    <definedName function="false" hidden="false" localSheetId="2" name="RF_Vartical" vbProcedure="false">#ref!</definedName>
    <definedName function="false" hidden="false" localSheetId="2" name="RH_Avg" vbProcedure="false">#name?</definedName>
    <definedName function="false" hidden="false" localSheetId="2" name="Tmax" vbProcedure="false">#name?</definedName>
    <definedName function="false" hidden="false" localSheetId="2" name="Tmean" vbProcedure="false">#name?</definedName>
    <definedName function="false" hidden="false" localSheetId="2" name="_xlnm.Print_Area" vbProcedure="false">'Paddy 2nd Crop 1'!$B$2:$V$47</definedName>
    <definedName function="false" hidden="false" localSheetId="2" name="_xlnm.Print_Area_0" vbProcedure="false">'Paddy 2nd Crop 1'!$B$2:$V$47</definedName>
    <definedName function="false" hidden="false" localSheetId="3" name="Adress_Ref" vbProcedure="false">#ref!</definedName>
    <definedName function="false" hidden="false" localSheetId="3" name="Date_R" vbProcedure="false">#name?</definedName>
    <definedName function="false" hidden="false" localSheetId="3" name="Index" vbProcedure="false">#name?</definedName>
    <definedName function="false" hidden="false" localSheetId="3" name="Paste_Ref" vbProcedure="false">#ref!</definedName>
    <definedName function="false" hidden="false" localSheetId="3" name="RF" vbProcedure="false">#name?</definedName>
    <definedName function="false" hidden="false" localSheetId="3" name="RF_Vartical" vbProcedure="false">#ref!</definedName>
    <definedName function="false" hidden="false" localSheetId="3" name="RH_Avg" vbProcedure="false">#name?</definedName>
    <definedName function="false" hidden="false" localSheetId="3" name="Tmax" vbProcedure="false">#name?</definedName>
    <definedName function="false" hidden="false" localSheetId="3" name="Tmean" vbProcedure="false">#name?</definedName>
    <definedName function="false" hidden="false" localSheetId="3" name="_xlnm.Print_Area" vbProcedure="false">'Paddy 2nd Crop 2'!$B$2:$V$37</definedName>
    <definedName function="false" hidden="false" localSheetId="3" name="_xlnm.Print_Area_0" vbProcedure="false">'Paddy 2nd Crop 2'!$B$2:$V$37</definedName>
    <definedName function="false" hidden="false" localSheetId="4" name="Adress_Ref" vbProcedure="false">#ref!</definedName>
    <definedName function="false" hidden="false" localSheetId="4" name="Date_R" vbProcedure="false">#name?</definedName>
    <definedName function="false" hidden="false" localSheetId="4" name="Index" vbProcedure="false">#name?</definedName>
    <definedName function="false" hidden="false" localSheetId="4" name="Paste_Ref" vbProcedure="false">#ref!</definedName>
    <definedName function="false" hidden="false" localSheetId="4" name="RF" vbProcedure="false">#name?</definedName>
    <definedName function="false" hidden="false" localSheetId="4" name="RF_Vartical" vbProcedure="false">#ref!</definedName>
    <definedName function="false" hidden="false" localSheetId="4" name="RH_Avg" vbProcedure="false">#name?</definedName>
    <definedName function="false" hidden="false" localSheetId="4" name="Tmax" vbProcedure="false">#name?</definedName>
    <definedName function="false" hidden="false" localSheetId="4" name="Tmean" vbProcedure="false">#name?</definedName>
    <definedName function="false" hidden="false" localSheetId="4" name="_xlnm.Print_Area" vbProcedure="false">'Paddy 3rd Crop 3'!$B$2:$V$54</definedName>
    <definedName function="false" hidden="false" localSheetId="4" name="_xlnm.Print_Area_0" vbProcedure="false">'Paddy 3rd Crop 3'!$B$2:$V$54</definedName>
    <definedName function="false" hidden="false" localSheetId="5" name="_xlnm.Print_Area" vbProcedure="false">Banana!$B$2:$V$68</definedName>
    <definedName function="false" hidden="false" localSheetId="5" name="_xlnm.Print_Area_0" vbProcedure="false">Banana!$B$2:$V$68</definedName>
    <definedName function="false" hidden="false" localSheetId="6" name="Adress_Ref" vbProcedure="false">#ref!</definedName>
    <definedName function="false" hidden="false" localSheetId="6" name="Date_R" vbProcedure="false">#name?</definedName>
    <definedName function="false" hidden="false" localSheetId="6" name="Index" vbProcedure="false">#name?</definedName>
    <definedName function="false" hidden="false" localSheetId="6" name="Paste_Ref" vbProcedure="false">#ref!</definedName>
    <definedName function="false" hidden="false" localSheetId="6" name="RF" vbProcedure="false">#name?</definedName>
    <definedName function="false" hidden="false" localSheetId="6" name="RF_Vartical" vbProcedure="false">#ref!</definedName>
    <definedName function="false" hidden="false" localSheetId="6" name="RH_Avg" vbProcedure="false">#name?</definedName>
    <definedName function="false" hidden="false" localSheetId="6" name="Tmax" vbProcedure="false">#name?</definedName>
    <definedName function="false" hidden="false" localSheetId="6" name="Tmean" vbProcedure="false">#name?</definedName>
    <definedName function="false" hidden="false" localSheetId="6" name="_xlnm.Print_Area" vbProcedure="false">Sugarcane!$B$2:$V$46</definedName>
    <definedName function="false" hidden="false" localSheetId="6" name="_xlnm.Print_Area_0" vbProcedure="false">Sugarcane!$B$2:$V$46</definedName>
    <definedName function="false" hidden="false" localSheetId="7" name="_xlnm.Print_Area" vbProcedure="false">Cashewnut!$A$1:$L$62</definedName>
    <definedName function="false" hidden="false" localSheetId="7" name="_xlnm.Print_Area_0" vbProcedure="false">Cashewnut!$A$1:$L$62</definedName>
    <definedName function="false" hidden="false" localSheetId="8" name="Date_R" vbProcedure="false">#name?</definedName>
    <definedName function="false" hidden="false" localSheetId="8" name="_xlnm.Print_Area" vbProcedure="false">Mango!$A$1:$K$64</definedName>
    <definedName function="false" hidden="false" localSheetId="8" name="_xlnm.Print_Area_0" vbProcedure="false">Mango!$A$1:$K$64</definedName>
    <definedName function="false" hidden="false" localSheetId="9" name="Adress_Ref" vbProcedure="false">#ref!</definedName>
    <definedName function="false" hidden="false" localSheetId="9" name="Date_R" vbProcedure="false">#name?</definedName>
    <definedName function="false" hidden="false" localSheetId="9" name="Index" vbProcedure="false">#name?</definedName>
    <definedName function="false" hidden="false" localSheetId="9" name="Paste_Ref" vbProcedure="false">#ref!</definedName>
    <definedName function="false" hidden="false" localSheetId="9" name="RF" vbProcedure="false">#name?</definedName>
    <definedName function="false" hidden="false" localSheetId="9" name="RF_Vartical" vbProcedure="false">#ref!</definedName>
    <definedName function="false" hidden="false" localSheetId="9" name="RH_Avg" vbProcedure="false">#name?</definedName>
    <definedName function="false" hidden="false" localSheetId="9" name="Tmax" vbProcedure="false">#name?</definedName>
    <definedName function="false" hidden="false" localSheetId="9" name="Tmean" vbProcedure="false">#name?</definedName>
    <definedName function="false" hidden="false" localSheetId="9" name="_xlnm.Print_Area" vbProcedure="false">'Potato Winter'!$A$1:$J$47</definedName>
    <definedName function="false" hidden="false" localSheetId="9" name="_xlnm.Print_Area_0" vbProcedure="false">'Potato Winter'!$A$1:$J$47</definedName>
    <definedName function="false" hidden="false" localSheetId="10" name="Adress_Ref" vbProcedure="false">#ref!</definedName>
    <definedName function="false" hidden="false" localSheetId="10" name="Date_R" vbProcedure="false">#name?</definedName>
    <definedName function="false" hidden="false" localSheetId="10" name="Index" vbProcedure="false">#name?</definedName>
    <definedName function="false" hidden="false" localSheetId="10" name="Paste_Ref" vbProcedure="false">#ref!</definedName>
    <definedName function="false" hidden="false" localSheetId="10" name="RF" vbProcedure="false">#name?</definedName>
    <definedName function="false" hidden="false" localSheetId="10" name="RF_Vartical" vbProcedure="false">#ref!</definedName>
    <definedName function="false" hidden="false" localSheetId="10" name="RH_Avg" vbProcedure="false">#name?</definedName>
    <definedName function="false" hidden="false" localSheetId="10" name="Tmax" vbProcedure="false">#name?</definedName>
    <definedName function="false" hidden="false" localSheetId="10" name="Tmean" vbProcedure="false">#name?</definedName>
    <definedName function="false" hidden="false" localSheetId="10" name="_xlnm.Print_Area" vbProcedure="false">'Potato Summer'!$A$1:$J$62</definedName>
    <definedName function="false" hidden="false" localSheetId="10" name="_xlnm.Print_Area_0" vbProcedure="false">'Potato Summer'!$A$1:$J$62</definedName>
    <definedName function="false" hidden="false" localSheetId="11" name="Adress_Ref" vbProcedure="false">#ref!</definedName>
    <definedName function="false" hidden="false" localSheetId="11" name="Date_R" vbProcedure="false">#name?</definedName>
    <definedName function="false" hidden="false" localSheetId="11" name="Index" vbProcedure="false">#name?</definedName>
    <definedName function="false" hidden="false" localSheetId="11" name="Paste_Ref" vbProcedure="false">#ref!</definedName>
    <definedName function="false" hidden="false" localSheetId="11" name="RF" vbProcedure="false">#name?</definedName>
    <definedName function="false" hidden="false" localSheetId="11" name="RF_Vartical" vbProcedure="false">#ref!</definedName>
    <definedName function="false" hidden="false" localSheetId="11" name="RH_Avg" vbProcedure="false">#name?</definedName>
    <definedName function="false" hidden="false" localSheetId="11" name="Tmax" vbProcedure="false">#name?</definedName>
    <definedName function="false" hidden="false" localSheetId="11" name="Tmean" vbProcedure="false">#name?</definedName>
    <definedName function="false" hidden="false" localSheetId="11" name="_xlnm.Print_Area" vbProcedure="false">'Winter Veg Group1'!$A$1:$L$46</definedName>
    <definedName function="false" hidden="false" localSheetId="11" name="_xlnm.Print_Area_0" vbProcedure="false">'Winter Veg Group1'!$A$1:$L$46</definedName>
    <definedName function="false" hidden="false" localSheetId="12" name="Adress_Ref" vbProcedure="false">#ref!</definedName>
    <definedName function="false" hidden="false" localSheetId="12" name="Date_R" vbProcedure="false">#name?</definedName>
    <definedName function="false" hidden="false" localSheetId="12" name="Index" vbProcedure="false">#name?</definedName>
    <definedName function="false" hidden="false" localSheetId="12" name="Paste_Ref" vbProcedure="false">#ref!</definedName>
    <definedName function="false" hidden="false" localSheetId="12" name="RF" vbProcedure="false">#name?</definedName>
    <definedName function="false" hidden="false" localSheetId="12" name="RF_Vartical" vbProcedure="false">#ref!</definedName>
    <definedName function="false" hidden="false" localSheetId="12" name="RH_Avg" vbProcedure="false">#name?</definedName>
    <definedName function="false" hidden="false" localSheetId="12" name="Tmax" vbProcedure="false">#name?</definedName>
    <definedName function="false" hidden="false" localSheetId="12" name="Tmean" vbProcedure="false">#name?</definedName>
    <definedName function="false" hidden="false" localSheetId="12" name="_xlnm.Print_Area" vbProcedure="false">'Summer Veg Group 1'!$A$1:$L$61</definedName>
    <definedName function="false" hidden="false" localSheetId="12" name="_xlnm.Print_Area_0" vbProcedure="false">'Summer Veg Group 1'!$A$1:$L$61</definedName>
    <definedName function="false" hidden="false" localSheetId="14" name="Adress_Ref" vbProcedure="false">#ref!</definedName>
    <definedName function="false" hidden="false" localSheetId="14" name="Paste_Ref" vbProcedure="false">#ref!</definedName>
    <definedName function="false" hidden="false" localSheetId="14" name="RF_Vartical" vbProcedure="false">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<sst xmlns="http://schemas.openxmlformats.org/spreadsheetml/2006/main" count="1182" uniqueCount="267">
  <si>
    <t>Restructured Weather Based Crop Insurance Scheme (WBCIS) Rabi 2019-20</t>
  </si>
  <si>
    <t>TERMSHEET</t>
  </si>
  <si>
    <t>Crop:Paddy 3rd Crop Palakkad</t>
  </si>
  <si>
    <t>State:</t>
  </si>
  <si>
    <t>KERALA</t>
  </si>
  <si>
    <t>District:</t>
  </si>
  <si>
    <t>PALAKKAD</t>
  </si>
  <si>
    <t>Annexure-1</t>
  </si>
  <si>
    <t>Reference Unit Area :</t>
  </si>
  <si>
    <t>As per Notification</t>
  </si>
  <si>
    <t>Reference Weather Station:</t>
  </si>
  <si>
    <t>Backup Weather Station:</t>
  </si>
  <si>
    <t>Unit : Hectare</t>
  </si>
  <si>
    <t>Total Sum Insured:</t>
  </si>
  <si>
    <t>Cover-1: Rise in Heat</t>
  </si>
  <si>
    <t>Objective:</t>
  </si>
  <si>
    <t>To pay for rise in temperature (heat) during the cover period resulting in reduced growth / early maturity</t>
  </si>
  <si>
    <t>Cover Period:</t>
  </si>
  <si>
    <t>To</t>
  </si>
  <si>
    <t>Cover Index:</t>
  </si>
  <si>
    <t>Cumulative daily upward deviation of Max temperature from respective fortnightly trigger</t>
  </si>
  <si>
    <t>Fortnightly Trigger Temperature Table</t>
  </si>
  <si>
    <t>Fortnights</t>
  </si>
  <si>
    <t>Trigger Temperature</t>
  </si>
  <si>
    <r>
      <t xml:space="preserve">0</t>
    </r>
    <r>
      <rPr>
        <sz val="11"/>
        <color rgb="FF000000"/>
        <rFont val="Calibri"/>
        <family val="2"/>
        <charset val="1"/>
      </rPr>
      <t xml:space="preserve">C</t>
    </r>
  </si>
  <si>
    <t>Strike  (°C)</t>
  </si>
  <si>
    <t>Exit (°C):</t>
  </si>
  <si>
    <t>Notional Payout Per ha.  ( Rs./ ° C):</t>
  </si>
  <si>
    <t>Maximum Payout per ha. (Rs.):</t>
  </si>
  <si>
    <t>Cover-2 Deficit Rainfall</t>
  </si>
  <si>
    <t>To provide cover against low rainfall</t>
  </si>
  <si>
    <t>COVER PERIOD</t>
  </si>
  <si>
    <t>to</t>
  </si>
  <si>
    <t>INDEX</t>
  </si>
  <si>
    <t>Aggregate of rainfall over Period</t>
  </si>
  <si>
    <t>STRIKE I  (&lt;)</t>
  </si>
  <si>
    <t>mm</t>
  </si>
  <si>
    <t>STRIKE II (&lt;)</t>
  </si>
  <si>
    <t>EXIT</t>
  </si>
  <si>
    <t>RATE I  (Rs./ mm)</t>
  </si>
  <si>
    <t>RATE II (Rs./ mm)</t>
  </si>
  <si>
    <t>MAXIMUM PAYOUT (Rs.)</t>
  </si>
  <si>
    <t>Cover-3: Un-seasonal / Excess Rainfall</t>
  </si>
  <si>
    <t>To pay for un-seasonal / excess rainfall during the cover period resulting in reduced growth and crop yield / quality.</t>
  </si>
  <si>
    <t>Cover Period</t>
  </si>
  <si>
    <t>Maximum of consecutive 3 days cumulative rainfall</t>
  </si>
  <si>
    <t>STRIKE (mm)  &gt;</t>
  </si>
  <si>
    <t>PAYOUT RATE (Rs./mm)</t>
  </si>
  <si>
    <t>Cover-4: Pest / Disease Congenial Climate</t>
  </si>
  <si>
    <t>To pay for pest / disease congenial climate during the cover period resulting in reduced growth and crop yield  /quality</t>
  </si>
  <si>
    <t>Definition of Pest / Disease congenial climate</t>
  </si>
  <si>
    <t>Maximum  Temperature (°C) Over</t>
  </si>
  <si>
    <r>
      <t xml:space="preserve">°</t>
    </r>
    <r>
      <rPr>
        <b val="true"/>
        <sz val="8.5"/>
        <color rgb="FF000000"/>
        <rFont val="Arial"/>
        <family val="2"/>
        <charset val="1"/>
      </rPr>
      <t xml:space="preserve">C</t>
    </r>
  </si>
  <si>
    <t>Avg Relative Humidity (%)  between</t>
  </si>
  <si>
    <t>%              to</t>
  </si>
  <si>
    <t>%</t>
  </si>
  <si>
    <t>Cover Index</t>
  </si>
  <si>
    <t>Disease Congenial Climate Persist for</t>
  </si>
  <si>
    <t>Consecutive days</t>
  </si>
  <si>
    <t>Strike  (Cons Day) =</t>
  </si>
  <si>
    <t>Exit (Cons Day):</t>
  </si>
  <si>
    <t>Notional Payout Per ha.  ( Rs./ day):</t>
  </si>
  <si>
    <t>Details of Sum Insured &amp; Premium (in Rs)</t>
  </si>
  <si>
    <t>Unit</t>
  </si>
  <si>
    <t>Total Sum Insured</t>
  </si>
  <si>
    <t>Farmer's Premium</t>
  </si>
  <si>
    <t>State Govt Premium</t>
  </si>
  <si>
    <t>Central Govt. Premium</t>
  </si>
  <si>
    <t>Total Premium</t>
  </si>
  <si>
    <t>Hectare (Rs.)</t>
  </si>
  <si>
    <t>RESTRUCTURED WEATHER BASED CROP INSURANCE SCHEME (RWBCIS) - RABI 2019-20</t>
  </si>
  <si>
    <t>TERM SHEET</t>
  </si>
  <si>
    <t>Kerala</t>
  </si>
  <si>
    <t>Idukki, Wayanad</t>
  </si>
  <si>
    <t>Annexure-2</t>
  </si>
  <si>
    <t>Crop:</t>
  </si>
  <si>
    <t>Paddy  3rd Crop High Range</t>
  </si>
  <si>
    <t>Unit:</t>
  </si>
  <si>
    <t>HECTARE</t>
  </si>
  <si>
    <t>1</t>
  </si>
  <si>
    <t>DEFICIT RAINFALL</t>
  </si>
  <si>
    <t>PERIOD</t>
  </si>
  <si>
    <t>Phase-I</t>
  </si>
  <si>
    <t>Phase-II</t>
  </si>
  <si>
    <t>Phase-III</t>
  </si>
  <si>
    <t>Phase-IV</t>
  </si>
  <si>
    <t>Phase</t>
  </si>
  <si>
    <t>Aggregate of rainfall over respective Phases</t>
  </si>
  <si>
    <t>STRIKE (mm)  &lt;</t>
  </si>
  <si>
    <t>TOTAL MAXIMUM PAYOUT (Rs.)</t>
  </si>
  <si>
    <t>2</t>
  </si>
  <si>
    <t>DRY SPELL</t>
  </si>
  <si>
    <t>Number of days in a spell of consecutive dry days</t>
  </si>
  <si>
    <t>STRIKE (cons. day) &gt;=</t>
  </si>
  <si>
    <t>PAYOUT (Rs.)</t>
  </si>
  <si>
    <t>Note : A day is defined as a dry day if the rainfall of the day is &lt;</t>
  </si>
  <si>
    <t>3</t>
  </si>
  <si>
    <t>HIGH TEMPERATURE</t>
  </si>
  <si>
    <t>Cumulative daily upward deviation of T Max from respective triggers</t>
  </si>
  <si>
    <t>TRIGGER (</t>
  </si>
  <si>
    <r>
      <t xml:space="preserve">STRIKE (</t>
    </r>
    <r>
      <rPr>
        <b val="true"/>
        <sz val="10"/>
        <color rgb="FF000000"/>
        <rFont val="Calibri"/>
        <family val="2"/>
        <charset val="1"/>
      </rPr>
      <t xml:space="preserve">°</t>
    </r>
    <r>
      <rPr>
        <b val="true"/>
        <sz val="7.5"/>
        <color rgb="FF000000"/>
        <rFont val="Arial"/>
        <family val="2"/>
        <charset val="1"/>
      </rPr>
      <t xml:space="preserve">C</t>
    </r>
    <r>
      <rPr>
        <b val="true"/>
        <sz val="10"/>
        <color rgb="FF000000"/>
        <rFont val="Arial"/>
        <family val="2"/>
        <charset val="1"/>
      </rPr>
      <t xml:space="preserve">)  &gt;             </t>
    </r>
  </si>
  <si>
    <t>PAYOUT RATE (Rs./°C)</t>
  </si>
  <si>
    <t>4</t>
  </si>
  <si>
    <t>DISEASE CONGENIAL CLIMATE</t>
  </si>
  <si>
    <t>Number of consecutive days having daily average RH between</t>
  </si>
  <si>
    <t>%       to</t>
  </si>
  <si>
    <t>%    with daily mean</t>
  </si>
  <si>
    <t>Temperature &gt;</t>
  </si>
  <si>
    <r>
      <t xml:space="preserve">°</t>
    </r>
    <r>
      <rPr>
        <b val="true"/>
        <sz val="9"/>
        <color rgb="FF000000"/>
        <rFont val="Arial"/>
        <family val="2"/>
        <charset val="1"/>
      </rPr>
      <t xml:space="preserve">C</t>
    </r>
  </si>
  <si>
    <t>Total Sum Insured (Rs.)</t>
  </si>
  <si>
    <t>Farmer's Premium (Rs.)</t>
  </si>
  <si>
    <t>State Govt Premium (Rs.)</t>
  </si>
  <si>
    <t>Central Govt. Premium (Rs.)</t>
  </si>
  <si>
    <t>Total Premium (Rs.)</t>
  </si>
  <si>
    <t>Kannur, Kasargod, Malappuram, Thiruvanantpuram</t>
  </si>
  <si>
    <t>Annexure-3</t>
  </si>
  <si>
    <t>PADDY  2nd Crop</t>
  </si>
  <si>
    <t>1.</t>
  </si>
  <si>
    <t>2.</t>
  </si>
  <si>
    <t>TRIGGER</t>
  </si>
  <si>
    <t>3.</t>
  </si>
  <si>
    <t>EXCESS /UNSEASONAL RAINFALL</t>
  </si>
  <si>
    <t>4.</t>
  </si>
  <si>
    <t>Total Sum Insured(Rs)</t>
  </si>
  <si>
    <t>Farmers Premium(Rs)</t>
  </si>
  <si>
    <t>State Govt Premium(Rs)</t>
  </si>
  <si>
    <t>Central Govt Premium(Rs)</t>
  </si>
  <si>
    <t>Total Premium(Rs)</t>
  </si>
  <si>
    <t>Ernakulam, Kollam, Kozhikode, Thrissur</t>
  </si>
  <si>
    <t>Annexure-4</t>
  </si>
  <si>
    <t>Paddy  2nd Crop</t>
  </si>
  <si>
    <t>District:     Thiruvananthapuram</t>
  </si>
  <si>
    <t>Kasargod, Kollam, Kozhikode, Malappuram, Thrissur</t>
  </si>
  <si>
    <t>Annexure-5</t>
  </si>
  <si>
    <t>Paddy  3rd Crop</t>
  </si>
  <si>
    <t>RESTRUCTURED WEATHER BASED CROP INSURANCE SCHEME (RWBCIS) - RABI  2019-20</t>
  </si>
  <si>
    <t>Ernakulam, Idukki, Kannur, Kollam, Kottayam, Kozhikode</t>
  </si>
  <si>
    <t>Malappuram, Palakkad, Thiruvanantpuram, Thrissur, Wayanad,Kasrgode</t>
  </si>
  <si>
    <t>Annexure-6</t>
  </si>
  <si>
    <t>BANANA</t>
  </si>
  <si>
    <t>UNSEASONAL RAINFALL</t>
  </si>
  <si>
    <t>Consecutive days with daily rainfall &gt;</t>
  </si>
  <si>
    <t>30 mm</t>
  </si>
  <si>
    <t>STRIKE (cons. days)  &gt;=</t>
  </si>
  <si>
    <t>Note: Maximum of payout of Phase-I, Phase-II, Phase III and Phase IV under unseasonal rainfall cover will be payable.</t>
  </si>
  <si>
    <t>EXCESS RAINFALL</t>
  </si>
  <si>
    <t>Note: Maximum of payout of Phase-I, Phase-II, Phase III and Phase IV under excess rainfall cover will be payable.</t>
  </si>
  <si>
    <t>4.A.</t>
  </si>
  <si>
    <t>WIND SPEED</t>
  </si>
  <si>
    <t>High wind speed</t>
  </si>
  <si>
    <t>4.B.</t>
  </si>
  <si>
    <t>5</t>
  </si>
  <si>
    <t>%   to</t>
  </si>
  <si>
    <t>Idukki, Palakkad</t>
  </si>
  <si>
    <t>Annexure-7</t>
  </si>
  <si>
    <t>SUGARCANE</t>
  </si>
  <si>
    <t>Number of consecutive days having daily average RH &lt;</t>
  </si>
  <si>
    <t>Crop : CASHEWNUT</t>
  </si>
  <si>
    <t>Kannur, Kasargode, Kozhikode, Malappuram, Palakkad</t>
  </si>
  <si>
    <t>Annexure-8</t>
  </si>
  <si>
    <t>Cover-1: Low Minimum Temperature</t>
  </si>
  <si>
    <t>To pay for  low minimum temperature during cover period causing Flowering problem.</t>
  </si>
  <si>
    <t>Cover Definition:</t>
  </si>
  <si>
    <t>Comulative daily downward  deviation of Minimum Temperature from  fortnightly trigger</t>
  </si>
  <si>
    <t>Fortnightly Min Trigger Temperature Table</t>
  </si>
  <si>
    <t>Trigger Min. Temperature</t>
  </si>
  <si>
    <t>Cover-2: Pest / Disease Congenial Climate (e.g. For Tea Mosquito insect)</t>
  </si>
  <si>
    <t>To pay for pest / disease congenial climate during the cover period resulting in reduced growth and Plant yield.</t>
  </si>
  <si>
    <t>Minimum Temperature (° C) Between</t>
  </si>
  <si>
    <r>
      <t xml:space="preserve">o</t>
    </r>
    <r>
      <rPr>
        <sz val="11"/>
        <color rgb="FF000000"/>
        <rFont val="Calibri"/>
        <family val="2"/>
        <charset val="1"/>
      </rPr>
      <t xml:space="preserve">C              to</t>
    </r>
  </si>
  <si>
    <r>
      <t xml:space="preserve">o</t>
    </r>
    <r>
      <rPr>
        <sz val="11"/>
        <color rgb="FF000000"/>
        <rFont val="Calibri"/>
        <family val="2"/>
        <charset val="1"/>
      </rPr>
      <t xml:space="preserve">C</t>
    </r>
  </si>
  <si>
    <t>Relative Humidity (%) Between</t>
  </si>
  <si>
    <t>Event Definition</t>
  </si>
  <si>
    <t>or more consecutive days</t>
  </si>
  <si>
    <t>Strike  (Cons Day)</t>
  </si>
  <si>
    <t>Cover-3: Wet Spell</t>
  </si>
  <si>
    <t>To pay for continuous rainfall  resulting in reduced growth and plant yield/ quality</t>
  </si>
  <si>
    <t>No of cosecutive Days having daily rainfall&gt;</t>
  </si>
  <si>
    <t>Strike (Cons Days) =</t>
  </si>
  <si>
    <t>Cover-4: Un-seasonal / Excess Rainfall</t>
  </si>
  <si>
    <t>To pay for un-seasonal / excess rainfall during the cover period resulting in reduced growth and plant yield / quality.</t>
  </si>
  <si>
    <t>Daily Rainfall (mm) over Trigger Level</t>
  </si>
  <si>
    <t>Payout per hectare.</t>
  </si>
  <si>
    <t>Daily Rainfall (mm) more than</t>
  </si>
  <si>
    <t>Trigger</t>
  </si>
  <si>
    <t>Fixed(Rs.)</t>
  </si>
  <si>
    <t>Variable   (Rs.Per mm)</t>
  </si>
  <si>
    <t>Nature of Cover: Multiple events</t>
  </si>
  <si>
    <t>Reference Unit Area : As per Notification</t>
  </si>
  <si>
    <t>Annexure-9</t>
  </si>
  <si>
    <t>MANGO</t>
  </si>
  <si>
    <t>TREE</t>
  </si>
  <si>
    <t>Cover-1: Disease Congenial Climate</t>
  </si>
  <si>
    <t>To provide cover for reduced growth due to Disease Congenial Climate</t>
  </si>
  <si>
    <t>Daily Minimum Temperature less than</t>
  </si>
  <si>
    <r>
      <t xml:space="preserve">°</t>
    </r>
    <r>
      <rPr>
        <b val="true"/>
        <sz val="7.5"/>
        <color rgb="FF000000"/>
        <rFont val="Arial"/>
        <family val="2"/>
        <charset val="1"/>
      </rPr>
      <t xml:space="preserve">C with Daily Average RH &gt;</t>
    </r>
  </si>
  <si>
    <t>for</t>
  </si>
  <si>
    <t>PAYOUT TABLE :</t>
  </si>
  <si>
    <t>C. Days</t>
  </si>
  <si>
    <t>Payout (Rs.)</t>
  </si>
  <si>
    <t>Age group of trees -</t>
  </si>
  <si>
    <t>&gt; 4 years</t>
  </si>
  <si>
    <t>Maximum Payout (Rs.)</t>
  </si>
  <si>
    <t>Nature Of Cover: Single Payout of maximum Intensity</t>
  </si>
  <si>
    <t>Cover-2:Unseasonal / Excess Rainfall</t>
  </si>
  <si>
    <t>To provide cover for reduced growth due to unseasonal/excess rainfall during cover period</t>
  </si>
  <si>
    <t>Daily Rainfall (in mm)</t>
  </si>
  <si>
    <t>Phase1</t>
  </si>
  <si>
    <t>Phase2</t>
  </si>
  <si>
    <t>Phase3</t>
  </si>
  <si>
    <t>Phases</t>
  </si>
  <si>
    <t>Strike &gt;</t>
  </si>
  <si>
    <t>Exit</t>
  </si>
  <si>
    <t>Payout / mm (Rs.)</t>
  </si>
  <si>
    <t>Cover-3: High Wind Speed</t>
  </si>
  <si>
    <t>To provide cover for reduced growth due to High Wind Speed during cover period</t>
  </si>
  <si>
    <t>Cumulative upward deviation in Daily Maximum Wind Speed from respective triggers</t>
  </si>
  <si>
    <t>Trigger (km/h)</t>
  </si>
  <si>
    <t>Exii</t>
  </si>
  <si>
    <t>Payout/kmph</t>
  </si>
  <si>
    <t>AGE GROUP OF TREES -</t>
  </si>
  <si>
    <t>SUM INSURED (Rs.)</t>
  </si>
  <si>
    <t>TOTAL PREMIUM (Rs.)</t>
  </si>
  <si>
    <t>PREMIUM %</t>
  </si>
  <si>
    <t>Restructured Weather Based Crop Insurance Scheme (RWBCIS) -  Rabi 2019-20</t>
  </si>
  <si>
    <t>Annexure-10</t>
  </si>
  <si>
    <t>Crop : Potato Winter</t>
  </si>
  <si>
    <t>IDUKKI</t>
  </si>
  <si>
    <t>Reference Weather Station : AWS as per Notification</t>
  </si>
  <si>
    <t>Cover-1: Rise in Day Temperature</t>
  </si>
  <si>
    <r>
      <t xml:space="preserve">Count of days having daily Minimum temperature greater than 21 </t>
    </r>
    <r>
      <rPr>
        <sz val="10"/>
        <color rgb="FF000000"/>
        <rFont val="Calibri"/>
        <family val="2"/>
        <charset val="1"/>
      </rPr>
      <t xml:space="preserve">°</t>
    </r>
    <r>
      <rPr>
        <sz val="10"/>
        <color rgb="FF000000"/>
        <rFont val="Arial"/>
        <family val="2"/>
        <charset val="1"/>
      </rPr>
      <t xml:space="preserve"> C</t>
    </r>
  </si>
  <si>
    <t>Strike (&gt;)</t>
  </si>
  <si>
    <t>Rate (Rs/Day)</t>
  </si>
  <si>
    <t>Max Payout (Rs)</t>
  </si>
  <si>
    <t>Cover-2: Disease Congenial Days (DCDs)</t>
  </si>
  <si>
    <t>No of Consecutive Disease Congenial Days  exceeding Strike (DCDs) (Multiple Events)</t>
  </si>
  <si>
    <t>Definition Of Disease Congenial Days (DCDs)</t>
  </si>
  <si>
    <t>A day is disese congenial climate if</t>
  </si>
  <si>
    <r>
      <t xml:space="preserve">Daily Tmax between (</t>
    </r>
    <r>
      <rPr>
        <sz val="10"/>
        <color rgb="FF000000"/>
        <rFont val="Calibri"/>
        <family val="2"/>
        <charset val="1"/>
      </rPr>
      <t xml:space="preserve">°</t>
    </r>
    <r>
      <rPr>
        <sz val="8.5"/>
        <color rgb="FF000000"/>
        <rFont val="Arial"/>
        <family val="2"/>
        <charset val="1"/>
      </rPr>
      <t xml:space="preserve">C)</t>
    </r>
  </si>
  <si>
    <t>Daily Tmin(°C) &gt;</t>
  </si>
  <si>
    <t>Average Relative Humidity (%) &gt;</t>
  </si>
  <si>
    <t>Summary</t>
  </si>
  <si>
    <t>Annexure-11</t>
  </si>
  <si>
    <t>Crop : Potato Summer</t>
  </si>
  <si>
    <t>IDDUKI</t>
  </si>
  <si>
    <t>Cover-3 Deficit Rainfall</t>
  </si>
  <si>
    <t>COVER INDEX</t>
  </si>
  <si>
    <t>Aggregate of rainfall over respective phase</t>
  </si>
  <si>
    <t>STRIKE I mm  (&lt;)</t>
  </si>
  <si>
    <t>Restructured Weather Based Crop Insurance Scheme (RWBCIS) - Rabi 2019-20</t>
  </si>
  <si>
    <t>Annexure-12</t>
  </si>
  <si>
    <t>Crop : Winter Veg  Group I (Cabbage , Carrot, Garlic and French Bean)</t>
  </si>
  <si>
    <t>AWS as per Notification in the Notified Panchayats</t>
  </si>
  <si>
    <t>Cover-1: Rise in Night Temperature</t>
  </si>
  <si>
    <r>
      <t xml:space="preserve">Count Of days having daily Minimum temperature greater than 21 </t>
    </r>
    <r>
      <rPr>
        <sz val="10"/>
        <color rgb="FF000000"/>
        <rFont val="Calibri"/>
        <family val="2"/>
        <charset val="1"/>
      </rPr>
      <t xml:space="preserve">°</t>
    </r>
    <r>
      <rPr>
        <sz val="10"/>
        <color rgb="FF000000"/>
        <rFont val="Arial"/>
        <family val="2"/>
        <charset val="1"/>
      </rPr>
      <t xml:space="preserve"> C</t>
    </r>
  </si>
  <si>
    <t>Cover Definition: Daily Minimum Temperature less than</t>
  </si>
  <si>
    <t>Strike (&gt;=)</t>
  </si>
  <si>
    <t>Annexure-13</t>
  </si>
  <si>
    <t>Crop : Summer Veg Group1 (Cabbage , Carrot, Garlic and French Bean)</t>
  </si>
  <si>
    <t>Annexure-14</t>
  </si>
  <si>
    <t>Crop : Winter Veg Group2 (Yard Long Bean, Snake Gourd and Bitter Gourd)</t>
  </si>
  <si>
    <t>All Districts Except Alappuzha &amp; PTTA</t>
  </si>
  <si>
    <r>
      <t xml:space="preserve">Count Of days having daily Minimum temperature greater than 36 </t>
    </r>
    <r>
      <rPr>
        <sz val="10"/>
        <color rgb="FF000000"/>
        <rFont val="Calibri"/>
        <family val="2"/>
        <charset val="1"/>
      </rPr>
      <t xml:space="preserve">°</t>
    </r>
    <r>
      <rPr>
        <sz val="10"/>
        <color rgb="FF000000"/>
        <rFont val="Arial"/>
        <family val="2"/>
        <charset val="1"/>
      </rPr>
      <t xml:space="preserve"> C</t>
    </r>
  </si>
  <si>
    <t>Annexure-15</t>
  </si>
  <si>
    <t>Crop : Summer Veg Group2 (Yard Long Bean, Snake Gourd and Bitter Gourd)</t>
  </si>
  <si>
    <t>All Districts Except Alappuzha &amp;  PTTA</t>
  </si>
  <si>
    <t>Season : Rabi 2019-20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</si>
</sst>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DD/MMM"/>
    <numFmt numFmtId="167" formatCode="D\-MMM;@"/>
    <numFmt numFmtId="168" formatCode="0%"/>
    <numFmt numFmtId="169" formatCode="0.0"/>
    <numFmt numFmtId="170" formatCode="0.0%"/>
    <numFmt numFmtId="171" formatCode="@"/>
    <numFmt numFmtId="172" formatCode="0.00"/>
    <numFmt numFmtId="173" formatCode="0.00%"/>
  </numFmts>
  <fonts count="2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vertAlign val="superscript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color rgb="FF000000"/>
      <name val="Symbol"/>
      <family val="1"/>
      <charset val="2"/>
    </font>
    <font>
      <b val="true"/>
      <sz val="8.5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u val="single"/>
      <sz val="10"/>
      <color rgb="FF000000"/>
      <name val="Arial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7.5"/>
      <color rgb="FF000000"/>
      <name val="Arial"/>
      <family val="2"/>
      <charset val="1"/>
    </font>
    <font>
      <b val="true"/>
      <sz val="12"/>
      <color rgb="FF000000"/>
      <name val="Symbol"/>
      <family val="1"/>
      <charset val="2"/>
    </font>
    <font>
      <b val="true"/>
      <sz val="14"/>
      <color rgb="FF000000"/>
      <name val="Times New Roman"/>
      <family val="1"/>
      <charset val="1"/>
    </font>
    <font>
      <b val="true"/>
      <sz val="10"/>
      <color rgb="FFFFFF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2"/>
      <name val="Arial"/>
      <family val="2"/>
      <charset val="1"/>
    </font>
    <font>
      <sz val="10"/>
      <color rgb="FF000000"/>
      <name val="Calibri"/>
      <family val="2"/>
      <charset val="1"/>
    </font>
    <font>
      <sz val="8.5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5">
    <border diagonalUp="false" diagonalDown="false">
      <left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1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3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1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8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3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3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6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3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8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11" fillId="3" borderId="0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6" fillId="0" borderId="1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1" fillId="3" borderId="11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6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6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1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4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4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7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2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39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4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4" borderId="3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4" borderId="7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4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3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3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5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3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3" borderId="13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9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2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4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6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3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7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4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2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5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0" borderId="2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4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4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9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6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2" xfId="20" builtinId="54" customBuiltin="true"/>
    <cellStyle name="Excel Built-in Percent 2 2" xfId="21" builtinId="54" customBuiltin="true"/>
    <cellStyle name="Excel Built-in Normal 2 2" xfId="22" builtinId="54" customBuiltin="true"/>
    <cellStyle name="Excel Built-in Normal 2 2 2" xfId="23" builtinId="54" customBuiltin="true"/>
    <cellStyle name="Excel Built-in Percent 2" xfId="24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1:58"/>
  <sheetViews>
    <sheetView windowProtection="false" showFormulas="false" showGridLines="true" showRowColHeaders="true" showZeros="true" rightToLeft="false" tabSelected="false" showOutlineSymbols="true" defaultGridColor="true" view="pageBreakPreview" topLeftCell="A25" colorId="64" zoomScale="100" zoomScaleNormal="100" zoomScalePageLayoutView="100" workbookViewId="0">
      <selection pane="topLeft" activeCell="L3" activeCellId="0" sqref="L3"/>
    </sheetView>
  </sheetViews>
  <sheetFormatPr defaultRowHeight="13.2"/>
  <cols>
    <col collapsed="false" hidden="false" max="1" min="1" style="1" width="31.5587044534413"/>
    <col collapsed="false" hidden="false" max="2" min="2" style="1" width="14.5546558704453"/>
    <col collapsed="false" hidden="false" max="3" min="3" style="1" width="10.6599190283401"/>
    <col collapsed="false" hidden="false" max="5" min="4" style="1" width="11.4412955465587"/>
    <col collapsed="false" hidden="false" max="7" min="6" style="1" width="9.55465587044534"/>
    <col collapsed="false" hidden="false" max="8" min="8" style="1" width="11.6599190283401"/>
    <col collapsed="false" hidden="false" max="10" min="9" style="1" width="9.55465587044534"/>
    <col collapsed="false" hidden="false" max="11" min="11" style="1" width="9.4412955465587"/>
    <col collapsed="false" hidden="false" max="12" min="12" style="1" width="10.5546558704453"/>
    <col collapsed="false" hidden="false" max="13" min="13" style="1" width="12.1133603238866"/>
    <col collapsed="false" hidden="false" max="247" min="14" style="1" width="9.11336032388664"/>
    <col collapsed="false" hidden="false" max="248" min="248" style="1" width="31.5587044534413"/>
    <col collapsed="false" hidden="false" max="249" min="249" style="1" width="14.5546558704453"/>
    <col collapsed="false" hidden="false" max="250" min="250" style="1" width="10.6599190283401"/>
    <col collapsed="false" hidden="false" max="252" min="251" style="1" width="11.4412955465587"/>
    <col collapsed="false" hidden="false" max="254" min="253" style="1" width="9.55465587044534"/>
    <col collapsed="false" hidden="false" max="255" min="255" style="1" width="11.6599190283401"/>
    <col collapsed="false" hidden="false" max="257" min="256" style="1" width="9.55465587044534"/>
    <col collapsed="false" hidden="false" max="258" min="258" style="1" width="9.4412955465587"/>
    <col collapsed="false" hidden="false" max="259" min="259" style="1" width="10.5546558704453"/>
    <col collapsed="false" hidden="false" max="260" min="260" style="1" width="9.55465587044534"/>
    <col collapsed="false" hidden="false" max="503" min="261" style="1" width="9.11336032388664"/>
    <col collapsed="false" hidden="false" max="504" min="504" style="1" width="31.5587044534413"/>
    <col collapsed="false" hidden="false" max="505" min="505" style="1" width="14.5546558704453"/>
    <col collapsed="false" hidden="false" max="506" min="506" style="1" width="10.6599190283401"/>
    <col collapsed="false" hidden="false" max="508" min="507" style="1" width="11.4412955465587"/>
    <col collapsed="false" hidden="false" max="510" min="509" style="1" width="9.55465587044534"/>
    <col collapsed="false" hidden="false" max="511" min="511" style="1" width="11.6599190283401"/>
    <col collapsed="false" hidden="false" max="513" min="512" style="1" width="9.55465587044534"/>
    <col collapsed="false" hidden="false" max="514" min="514" style="1" width="9.4412955465587"/>
    <col collapsed="false" hidden="false" max="515" min="515" style="1" width="10.5546558704453"/>
    <col collapsed="false" hidden="false" max="516" min="516" style="1" width="9.55465587044534"/>
    <col collapsed="false" hidden="false" max="759" min="517" style="1" width="9.11336032388664"/>
    <col collapsed="false" hidden="false" max="760" min="760" style="1" width="31.5587044534413"/>
    <col collapsed="false" hidden="false" max="761" min="761" style="1" width="14.5546558704453"/>
    <col collapsed="false" hidden="false" max="762" min="762" style="1" width="10.6599190283401"/>
    <col collapsed="false" hidden="false" max="764" min="763" style="1" width="11.4412955465587"/>
    <col collapsed="false" hidden="false" max="766" min="765" style="1" width="9.55465587044534"/>
    <col collapsed="false" hidden="false" max="767" min="767" style="1" width="11.6599190283401"/>
    <col collapsed="false" hidden="false" max="769" min="768" style="1" width="9.55465587044534"/>
    <col collapsed="false" hidden="false" max="770" min="770" style="1" width="9.4412955465587"/>
    <col collapsed="false" hidden="false" max="771" min="771" style="1" width="10.5546558704453"/>
    <col collapsed="false" hidden="false" max="772" min="772" style="1" width="9.55465587044534"/>
    <col collapsed="false" hidden="false" max="1015" min="773" style="1" width="9.11336032388664"/>
    <col collapsed="false" hidden="false" max="1016" min="1016" style="1" width="31.5587044534413"/>
    <col collapsed="false" hidden="false" max="1017" min="1017" style="1" width="14.5546558704453"/>
    <col collapsed="false" hidden="false" max="1018" min="1018" style="1" width="10.6599190283401"/>
    <col collapsed="false" hidden="false" max="1020" min="1019" style="1" width="11.4412955465587"/>
    <col collapsed="false" hidden="false" max="1022" min="1021" style="1" width="9.55465587044534"/>
    <col collapsed="false" hidden="false" max="1023" min="1023" style="1" width="11.6599190283401"/>
    <col collapsed="false" hidden="false" max="1025" min="1024" style="1" width="9.55465587044534"/>
  </cols>
  <sheetData>
    <row r="1" customFormat="false" ht="24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2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6" hidden="false" customHeight="false" outlineLevel="0" collapsed="false">
      <c r="A3" s="4" t="s">
        <v>2</v>
      </c>
      <c r="B3" s="5"/>
      <c r="C3" s="6"/>
      <c r="D3" s="6"/>
      <c r="E3" s="7" t="s">
        <v>3</v>
      </c>
      <c r="F3" s="8" t="s">
        <v>4</v>
      </c>
      <c r="G3" s="6"/>
      <c r="H3" s="6"/>
      <c r="I3" s="7" t="s">
        <v>5</v>
      </c>
      <c r="J3" s="8" t="s">
        <v>6</v>
      </c>
      <c r="K3" s="6"/>
      <c r="L3" s="9" t="s">
        <v>7</v>
      </c>
      <c r="M3" s="1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2" hidden="false" customHeight="false" outlineLevel="0" collapsed="false">
      <c r="A4" s="4"/>
      <c r="B4" s="5"/>
      <c r="C4" s="6"/>
      <c r="D4" s="6"/>
      <c r="E4" s="6"/>
      <c r="F4" s="6"/>
      <c r="G4" s="6"/>
      <c r="H4" s="5"/>
      <c r="I4" s="7" t="s">
        <v>8</v>
      </c>
      <c r="J4" s="5" t="s">
        <v>9</v>
      </c>
      <c r="K4" s="6"/>
      <c r="L4" s="6"/>
      <c r="M4" s="1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2" hidden="false" customHeight="false" outlineLevel="0" collapsed="false">
      <c r="A5" s="4" t="s">
        <v>10</v>
      </c>
      <c r="B5" s="5" t="s">
        <v>9</v>
      </c>
      <c r="C5" s="6"/>
      <c r="D5" s="6"/>
      <c r="E5" s="6"/>
      <c r="F5" s="6"/>
      <c r="G5" s="11" t="s">
        <v>11</v>
      </c>
      <c r="H5" s="11"/>
      <c r="I5" s="11"/>
      <c r="J5" s="5" t="s">
        <v>9</v>
      </c>
      <c r="K5" s="6"/>
      <c r="L5" s="6"/>
      <c r="M5" s="1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2" hidden="false" customHeight="false" outlineLevel="0" collapsed="false">
      <c r="A6" s="4" t="s">
        <v>12</v>
      </c>
      <c r="B6" s="6"/>
      <c r="C6" s="6"/>
      <c r="D6" s="6"/>
      <c r="E6" s="6"/>
      <c r="F6" s="6"/>
      <c r="G6" s="6"/>
      <c r="H6" s="5" t="s">
        <v>13</v>
      </c>
      <c r="I6" s="6"/>
      <c r="J6" s="8" t="n">
        <v>80000</v>
      </c>
      <c r="K6" s="6"/>
      <c r="L6" s="6"/>
      <c r="M6" s="1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2" hidden="false" customHeight="false" outlineLevel="0" collapsed="false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2" hidden="false" customHeight="false" outlineLevel="0" collapsed="false">
      <c r="A9" s="14" t="s">
        <v>15</v>
      </c>
      <c r="B9" s="15" t="s">
        <v>16</v>
      </c>
      <c r="C9" s="15"/>
      <c r="D9" s="16"/>
      <c r="E9" s="15"/>
      <c r="F9" s="6"/>
      <c r="G9" s="6"/>
      <c r="H9" s="6"/>
      <c r="I9" s="6"/>
      <c r="J9" s="6"/>
      <c r="K9" s="6"/>
      <c r="L9" s="6"/>
      <c r="M9" s="1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2" hidden="false" customHeight="false" outlineLevel="0" collapsed="false">
      <c r="A10" s="14" t="s">
        <v>17</v>
      </c>
      <c r="B10" s="17" t="n">
        <v>43846</v>
      </c>
      <c r="C10" s="18" t="s">
        <v>18</v>
      </c>
      <c r="D10" s="17" t="n">
        <v>43921</v>
      </c>
      <c r="E10" s="6"/>
      <c r="F10" s="6"/>
      <c r="G10" s="6"/>
      <c r="H10" s="6"/>
      <c r="I10" s="6"/>
      <c r="J10" s="6"/>
      <c r="K10" s="6"/>
      <c r="L10" s="6"/>
      <c r="M10" s="1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2" hidden="false" customHeight="false" outlineLevel="0" collapsed="false">
      <c r="A11" s="14" t="s">
        <v>19</v>
      </c>
      <c r="B11" s="15" t="s">
        <v>20</v>
      </c>
      <c r="C11" s="15"/>
      <c r="D11" s="15"/>
      <c r="E11" s="15"/>
      <c r="F11" s="6"/>
      <c r="G11" s="6"/>
      <c r="H11" s="6"/>
      <c r="I11" s="6"/>
      <c r="J11" s="6"/>
      <c r="K11" s="6"/>
      <c r="L11" s="6"/>
      <c r="M11" s="1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2" hidden="false" customHeight="false" outlineLevel="0" collapsed="false">
      <c r="A12" s="14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1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2" hidden="false" customHeight="false" outlineLevel="0" collapsed="false">
      <c r="A14" s="21" t="s">
        <v>22</v>
      </c>
      <c r="B14" s="22" t="n">
        <v>43481</v>
      </c>
      <c r="C14" s="23" t="n">
        <v>43496</v>
      </c>
      <c r="D14" s="22" t="n">
        <v>43497</v>
      </c>
      <c r="E14" s="23" t="n">
        <v>43511</v>
      </c>
      <c r="F14" s="22" t="n">
        <v>43512</v>
      </c>
      <c r="G14" s="23" t="n">
        <v>43524</v>
      </c>
      <c r="H14" s="22" t="n">
        <v>43525</v>
      </c>
      <c r="I14" s="23" t="n">
        <v>43539</v>
      </c>
      <c r="J14" s="22" t="n">
        <v>43540</v>
      </c>
      <c r="K14" s="23" t="n">
        <v>43555</v>
      </c>
      <c r="L14" s="6"/>
      <c r="M14" s="6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8" hidden="false" customHeight="false" outlineLevel="0" collapsed="false">
      <c r="A15" s="24" t="s">
        <v>23</v>
      </c>
      <c r="B15" s="25" t="n">
        <v>34.5</v>
      </c>
      <c r="C15" s="26" t="s">
        <v>24</v>
      </c>
      <c r="D15" s="25" t="n">
        <v>36</v>
      </c>
      <c r="E15" s="26" t="s">
        <v>24</v>
      </c>
      <c r="F15" s="25" t="n">
        <v>37</v>
      </c>
      <c r="G15" s="26" t="s">
        <v>24</v>
      </c>
      <c r="H15" s="25" t="n">
        <v>37.5</v>
      </c>
      <c r="I15" s="26" t="s">
        <v>24</v>
      </c>
      <c r="J15" s="25" t="n">
        <v>38</v>
      </c>
      <c r="K15" s="26" t="s">
        <v>24</v>
      </c>
      <c r="L15" s="6"/>
      <c r="M15" s="1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2" hidden="false" customHeight="false" outlineLevel="0" collapsed="false">
      <c r="A16" s="5" t="s">
        <v>25</v>
      </c>
      <c r="B16" s="27" t="n"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2" hidden="false" customHeight="false" outlineLevel="0" collapsed="false">
      <c r="A17" s="5" t="s">
        <v>26</v>
      </c>
      <c r="B17" s="27" t="n">
        <v>70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3.2" hidden="false" customHeight="false" outlineLevel="0" collapsed="false">
      <c r="A18" s="5" t="s">
        <v>27</v>
      </c>
      <c r="B18" s="28" t="n">
        <f aca="false">B19/(B17-B16)</f>
        <v>475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2" hidden="false" customHeight="false" outlineLevel="0" collapsed="false">
      <c r="A19" s="5" t="s">
        <v>28</v>
      </c>
      <c r="B19" s="28" t="n">
        <v>28500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3.8" hidden="false" customHeight="false" outlineLevel="0" collapsed="false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3.2" hidden="false" customHeight="false" outlineLevel="0" collapsed="false">
      <c r="A21" s="30" t="s">
        <v>29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2" hidden="false" customHeight="false" outlineLevel="0" collapsed="false">
      <c r="A22" s="27" t="s">
        <v>15</v>
      </c>
      <c r="B22" s="15" t="s">
        <v>30</v>
      </c>
      <c r="C22" s="15"/>
      <c r="D22" s="16"/>
      <c r="E22" s="15"/>
      <c r="F22" s="6"/>
      <c r="G22" s="6"/>
      <c r="H22" s="6"/>
      <c r="I22" s="6"/>
      <c r="J22" s="6"/>
      <c r="K22" s="6"/>
      <c r="L22" s="6"/>
      <c r="M22" s="6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2" hidden="false" customHeight="false" outlineLevel="0" collapsed="false">
      <c r="A23" s="27"/>
      <c r="B23" s="31"/>
      <c r="C23" s="32"/>
      <c r="D23" s="32"/>
      <c r="E23" s="6"/>
      <c r="F23" s="6"/>
      <c r="G23" s="6"/>
      <c r="H23" s="6"/>
      <c r="I23" s="6"/>
      <c r="J23" s="6"/>
      <c r="K23" s="6"/>
      <c r="L23" s="6"/>
      <c r="M23" s="6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4.4" hidden="false" customHeight="false" outlineLevel="0" collapsed="false">
      <c r="A24" s="27"/>
      <c r="B24" s="33" t="s">
        <v>31</v>
      </c>
      <c r="C24" s="34" t="n">
        <v>43846</v>
      </c>
      <c r="D24" s="35" t="s">
        <v>32</v>
      </c>
      <c r="E24" s="36" t="n">
        <v>43936</v>
      </c>
      <c r="F24" s="37"/>
      <c r="G24" s="6"/>
      <c r="H24" s="6"/>
      <c r="I24" s="15"/>
      <c r="J24" s="6"/>
      <c r="K24" s="6"/>
      <c r="L24" s="6"/>
      <c r="M24" s="6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4.4" hidden="false" customHeight="false" outlineLevel="0" collapsed="false">
      <c r="A25" s="27"/>
      <c r="B25" s="38" t="s">
        <v>33</v>
      </c>
      <c r="C25" s="39" t="s">
        <v>34</v>
      </c>
      <c r="D25" s="40"/>
      <c r="E25" s="41"/>
      <c r="F25" s="37"/>
      <c r="G25" s="6"/>
      <c r="H25" s="6"/>
      <c r="I25" s="6"/>
      <c r="J25" s="6"/>
      <c r="K25" s="6"/>
      <c r="L25" s="6"/>
      <c r="M25" s="6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4" hidden="false" customHeight="false" outlineLevel="0" collapsed="false">
      <c r="A26" s="27"/>
      <c r="B26" s="33" t="s">
        <v>35</v>
      </c>
      <c r="C26" s="42" t="n">
        <v>20</v>
      </c>
      <c r="D26" s="43" t="s">
        <v>36</v>
      </c>
      <c r="E26" s="44"/>
      <c r="F26" s="37"/>
      <c r="G26" s="6"/>
      <c r="H26" s="6"/>
      <c r="I26" s="6"/>
      <c r="J26" s="6"/>
      <c r="K26" s="6"/>
      <c r="L26" s="6"/>
      <c r="M26" s="6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4" hidden="false" customHeight="false" outlineLevel="0" collapsed="false">
      <c r="A27" s="27"/>
      <c r="B27" s="33" t="s">
        <v>37</v>
      </c>
      <c r="C27" s="42" t="n">
        <v>5</v>
      </c>
      <c r="D27" s="43" t="s">
        <v>36</v>
      </c>
      <c r="E27" s="44"/>
      <c r="F27" s="37"/>
      <c r="G27" s="6"/>
      <c r="H27" s="6"/>
      <c r="I27" s="6"/>
      <c r="J27" s="6"/>
      <c r="K27" s="6"/>
      <c r="L27" s="6"/>
      <c r="M27" s="6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4.4" hidden="false" customHeight="false" outlineLevel="0" collapsed="false">
      <c r="A28" s="27"/>
      <c r="B28" s="33" t="s">
        <v>38</v>
      </c>
      <c r="C28" s="42" t="n">
        <v>0</v>
      </c>
      <c r="D28" s="45"/>
      <c r="E28" s="44"/>
      <c r="F28" s="37"/>
      <c r="G28" s="6"/>
      <c r="H28" s="6"/>
      <c r="I28" s="6"/>
      <c r="J28" s="6"/>
      <c r="K28" s="6"/>
      <c r="L28" s="6"/>
      <c r="M28" s="6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4" hidden="false" customHeight="false" outlineLevel="0" collapsed="false">
      <c r="A29" s="27"/>
      <c r="B29" s="33" t="s">
        <v>39</v>
      </c>
      <c r="C29" s="42" t="n">
        <v>50</v>
      </c>
      <c r="D29" s="45"/>
      <c r="E29" s="44"/>
      <c r="F29" s="37"/>
      <c r="G29" s="6"/>
      <c r="H29" s="6"/>
      <c r="I29" s="6"/>
      <c r="J29" s="6"/>
      <c r="K29" s="6"/>
      <c r="L29" s="6"/>
      <c r="M29" s="6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27"/>
      <c r="B30" s="33" t="s">
        <v>40</v>
      </c>
      <c r="C30" s="46" t="n">
        <f aca="false">(C31-(C26-C27)*C29)/(C27-C28)</f>
        <v>850</v>
      </c>
      <c r="D30" s="45"/>
      <c r="E30" s="44"/>
      <c r="F30" s="37"/>
      <c r="G30" s="6"/>
      <c r="H30" s="6"/>
      <c r="I30" s="6"/>
      <c r="J30" s="6"/>
      <c r="K30" s="6"/>
      <c r="L30" s="6"/>
      <c r="M30" s="6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4.4" hidden="false" customHeight="false" outlineLevel="0" collapsed="false">
      <c r="A31" s="27"/>
      <c r="B31" s="33" t="s">
        <v>41</v>
      </c>
      <c r="C31" s="42" t="n">
        <v>5000</v>
      </c>
      <c r="D31" s="45"/>
      <c r="E31" s="44"/>
      <c r="F31" s="37"/>
      <c r="G31" s="6"/>
      <c r="H31" s="6"/>
      <c r="I31" s="6"/>
      <c r="J31" s="6"/>
      <c r="K31" s="6"/>
      <c r="L31" s="6"/>
      <c r="M31" s="6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false" outlineLevel="0" collapsed="false">
      <c r="A32" s="4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2" hidden="false" customHeight="false" outlineLevel="0" collapsed="false">
      <c r="A33" s="48" t="s">
        <v>42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2" hidden="false" customHeight="false" outlineLevel="0" collapsed="false">
      <c r="A34" s="27" t="s">
        <v>15</v>
      </c>
      <c r="B34" s="15" t="s">
        <v>43</v>
      </c>
      <c r="C34" s="15"/>
      <c r="D34" s="16"/>
      <c r="E34" s="15"/>
      <c r="F34" s="6"/>
      <c r="G34" s="6"/>
      <c r="H34" s="6"/>
      <c r="I34" s="6"/>
      <c r="J34" s="6"/>
      <c r="K34" s="6"/>
      <c r="L34" s="6"/>
      <c r="M34" s="6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2" hidden="false" customHeight="false" outlineLevel="0" collapsed="false">
      <c r="A35" s="27"/>
      <c r="B35" s="15"/>
      <c r="C35" s="15"/>
      <c r="D35" s="16"/>
      <c r="E35" s="15"/>
      <c r="F35" s="6"/>
      <c r="G35" s="6"/>
      <c r="H35" s="6"/>
      <c r="I35" s="6"/>
      <c r="J35" s="6"/>
      <c r="K35" s="6"/>
      <c r="L35" s="6"/>
      <c r="M35" s="6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4.4" hidden="false" customHeight="false" outlineLevel="0" collapsed="false">
      <c r="A36" s="50" t="s">
        <v>44</v>
      </c>
      <c r="B36" s="51" t="n">
        <v>43862</v>
      </c>
      <c r="C36" s="52" t="s">
        <v>18</v>
      </c>
      <c r="D36" s="52" t="n">
        <v>43936</v>
      </c>
      <c r="E36" s="52"/>
      <c r="F36" s="53"/>
      <c r="G36" s="6"/>
      <c r="H36" s="6"/>
      <c r="I36" s="6"/>
      <c r="J36" s="6"/>
      <c r="K36" s="6"/>
      <c r="L36" s="6"/>
      <c r="M36" s="6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6" hidden="false" customHeight="false" outlineLevel="0" collapsed="false">
      <c r="A37" s="5" t="s">
        <v>33</v>
      </c>
      <c r="B37" s="39" t="s">
        <v>45</v>
      </c>
      <c r="C37" s="54"/>
      <c r="D37" s="54"/>
      <c r="E37" s="54"/>
      <c r="F37" s="55"/>
      <c r="G37" s="56"/>
      <c r="H37" s="6"/>
      <c r="I37" s="6"/>
      <c r="J37" s="6"/>
      <c r="K37" s="6"/>
      <c r="L37" s="6"/>
      <c r="M37" s="6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2" hidden="false" customHeight="false" outlineLevel="0" collapsed="false">
      <c r="A38" s="57" t="s">
        <v>46</v>
      </c>
      <c r="B38" s="58" t="n">
        <v>70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2.75" hidden="false" customHeight="true" outlineLevel="0" collapsed="false">
      <c r="A39" s="57" t="s">
        <v>38</v>
      </c>
      <c r="B39" s="59" t="n">
        <v>110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.75" hidden="false" customHeight="true" outlineLevel="0" collapsed="false">
      <c r="A40" s="57" t="s">
        <v>47</v>
      </c>
      <c r="B40" s="60" t="n">
        <f aca="false">B41/(B39-B38)</f>
        <v>800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61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5.5" hidden="false" customHeight="true" outlineLevel="0" collapsed="false">
      <c r="A41" s="57" t="s">
        <v>41</v>
      </c>
      <c r="B41" s="59" t="n">
        <v>32000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62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8" hidden="false" customHeight="false" outlineLevel="0" collapsed="false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2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2" hidden="false" customHeight="false" outlineLevel="0" collapsed="false">
      <c r="A43" s="63" t="s">
        <v>48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4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2" hidden="false" customHeight="false" outlineLevel="0" collapsed="false">
      <c r="A44" s="14" t="s">
        <v>15</v>
      </c>
      <c r="B44" s="15" t="s">
        <v>49</v>
      </c>
      <c r="C44" s="15"/>
      <c r="D44" s="16"/>
      <c r="E44" s="15"/>
      <c r="F44" s="6"/>
      <c r="G44" s="6"/>
      <c r="H44" s="6"/>
      <c r="I44" s="6"/>
      <c r="J44" s="6"/>
      <c r="K44" s="6"/>
      <c r="L44" s="6"/>
      <c r="M44" s="1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2" hidden="false" customHeight="false" outlineLevel="0" collapsed="false">
      <c r="A45" s="14" t="s">
        <v>17</v>
      </c>
      <c r="B45" s="17" t="n">
        <v>43846</v>
      </c>
      <c r="C45" s="18" t="s">
        <v>18</v>
      </c>
      <c r="D45" s="17" t="n">
        <v>43951</v>
      </c>
      <c r="E45" s="6"/>
      <c r="F45" s="6"/>
      <c r="G45" s="6"/>
      <c r="H45" s="6"/>
      <c r="I45" s="6"/>
      <c r="J45" s="6"/>
      <c r="K45" s="6"/>
      <c r="L45" s="6"/>
      <c r="M45" s="1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2" hidden="false" customHeight="false" outlineLevel="0" collapsed="false">
      <c r="A46" s="14" t="s">
        <v>50</v>
      </c>
      <c r="B46" s="15"/>
      <c r="C46" s="15"/>
      <c r="D46" s="15"/>
      <c r="E46" s="15"/>
      <c r="F46" s="6"/>
      <c r="G46" s="6"/>
      <c r="H46" s="6"/>
      <c r="I46" s="6"/>
      <c r="J46" s="6"/>
      <c r="K46" s="6"/>
      <c r="L46" s="6"/>
      <c r="M46" s="1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.6" hidden="false" customHeight="false" outlineLevel="0" collapsed="false">
      <c r="A47" s="12"/>
      <c r="B47" s="6"/>
      <c r="C47" s="15"/>
      <c r="D47" s="65"/>
      <c r="E47" s="15"/>
      <c r="F47" s="6"/>
      <c r="G47" s="6"/>
      <c r="H47" s="6"/>
      <c r="I47" s="6"/>
      <c r="J47" s="6"/>
      <c r="K47" s="6"/>
      <c r="L47" s="6"/>
      <c r="M47" s="1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2" hidden="false" customHeight="false" outlineLevel="0" collapsed="false">
      <c r="A48" s="12" t="s">
        <v>51</v>
      </c>
      <c r="B48" s="5" t="n">
        <v>32</v>
      </c>
      <c r="C48" s="66" t="s">
        <v>52</v>
      </c>
      <c r="D48" s="27"/>
      <c r="E48" s="5"/>
      <c r="F48" s="6"/>
      <c r="G48" s="6"/>
      <c r="H48" s="6"/>
      <c r="I48" s="6"/>
      <c r="J48" s="6"/>
      <c r="K48" s="6"/>
      <c r="L48" s="6"/>
      <c r="M48" s="1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2" hidden="false" customHeight="false" outlineLevel="0" collapsed="false">
      <c r="A49" s="12" t="s">
        <v>53</v>
      </c>
      <c r="B49" s="8" t="n">
        <v>80</v>
      </c>
      <c r="C49" s="67" t="s">
        <v>54</v>
      </c>
      <c r="D49" s="7" t="n">
        <v>90</v>
      </c>
      <c r="E49" s="67" t="s">
        <v>55</v>
      </c>
      <c r="F49" s="6"/>
      <c r="G49" s="6"/>
      <c r="H49" s="6"/>
      <c r="I49" s="6"/>
      <c r="J49" s="6"/>
      <c r="K49" s="6"/>
      <c r="L49" s="6"/>
      <c r="M49" s="1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2.75" hidden="false" customHeight="true" outlineLevel="0" collapsed="false">
      <c r="A50" s="14" t="s">
        <v>56</v>
      </c>
      <c r="B50" s="6" t="s">
        <v>57</v>
      </c>
      <c r="C50" s="6"/>
      <c r="D50" s="6"/>
      <c r="E50" s="68" t="n">
        <v>3</v>
      </c>
      <c r="F50" s="6" t="s">
        <v>58</v>
      </c>
      <c r="G50" s="6"/>
      <c r="H50" s="6"/>
      <c r="I50" s="6"/>
      <c r="J50" s="6"/>
      <c r="K50" s="6"/>
      <c r="L50" s="6"/>
      <c r="M50" s="1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73" customFormat="true" ht="13.2" hidden="false" customHeight="false" outlineLevel="0" collapsed="false">
      <c r="A51" s="69" t="s">
        <v>59</v>
      </c>
      <c r="B51" s="70" t="n">
        <v>3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2"/>
    </row>
    <row r="52" s="73" customFormat="true" ht="13.2" hidden="false" customHeight="false" outlineLevel="0" collapsed="false">
      <c r="A52" s="69" t="s">
        <v>60</v>
      </c>
      <c r="B52" s="70" t="n">
        <v>7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2"/>
    </row>
    <row r="53" customFormat="false" ht="13.2" hidden="false" customHeight="false" outlineLevel="0" collapsed="false">
      <c r="A53" s="69" t="s">
        <v>61</v>
      </c>
      <c r="B53" s="74" t="n">
        <v>1400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</row>
    <row r="54" customFormat="false" ht="13.2" hidden="false" customHeight="false" outlineLevel="0" collapsed="false">
      <c r="A54" s="69" t="s">
        <v>28</v>
      </c>
      <c r="B54" s="75" t="n">
        <v>14500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customFormat="false" ht="13.8" hidden="false" customHeight="false" outlineLevel="0" collapsed="false">
      <c r="A55" s="4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6"/>
      <c r="M55" s="10"/>
    </row>
    <row r="56" customFormat="false" ht="13.2" hidden="false" customHeight="false" outlineLevel="0" collapsed="false">
      <c r="A56" s="76" t="s">
        <v>62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12"/>
      <c r="M56" s="6"/>
    </row>
    <row r="57" customFormat="false" ht="19.5" hidden="false" customHeight="true" outlineLevel="0" collapsed="false">
      <c r="A57" s="77" t="s">
        <v>63</v>
      </c>
      <c r="B57" s="59" t="s">
        <v>64</v>
      </c>
      <c r="C57" s="59"/>
      <c r="D57" s="78" t="s">
        <v>65</v>
      </c>
      <c r="E57" s="78"/>
      <c r="F57" s="78" t="s">
        <v>66</v>
      </c>
      <c r="G57" s="78"/>
      <c r="H57" s="78" t="s">
        <v>67</v>
      </c>
      <c r="I57" s="78"/>
      <c r="J57" s="79" t="s">
        <v>68</v>
      </c>
      <c r="K57" s="79"/>
      <c r="L57" s="6"/>
      <c r="M57" s="6"/>
    </row>
    <row r="58" customFormat="false" ht="13.2" hidden="false" customHeight="false" outlineLevel="0" collapsed="false">
      <c r="A58" s="77" t="s">
        <v>69</v>
      </c>
      <c r="B58" s="80" t="n">
        <f aca="false">B19+C31+B41+B54</f>
        <v>80000</v>
      </c>
      <c r="C58" s="80"/>
      <c r="D58" s="81"/>
      <c r="E58" s="81"/>
      <c r="F58" s="81"/>
      <c r="G58" s="81"/>
      <c r="H58" s="81"/>
      <c r="I58" s="81"/>
      <c r="J58" s="82"/>
      <c r="K58" s="82"/>
      <c r="L58" s="83"/>
      <c r="M58" s="6"/>
    </row>
  </sheetData>
  <mergeCells count="20">
    <mergeCell ref="A1:M1"/>
    <mergeCell ref="A2:M2"/>
    <mergeCell ref="G5:I5"/>
    <mergeCell ref="A8:M8"/>
    <mergeCell ref="A13:L13"/>
    <mergeCell ref="A21:M21"/>
    <mergeCell ref="A33:L33"/>
    <mergeCell ref="D36:E36"/>
    <mergeCell ref="A43:L43"/>
    <mergeCell ref="A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</mergeCells>
  <printOptions headings="false" gridLines="false" gridLinesSet="true" horizontalCentered="true" verticalCentered="true"/>
  <pageMargins left="0.359722222222222" right="0.3" top="0.520138888888889" bottom="1" header="0.511805555555555" footer="0.511805555555555"/>
  <pageSetup paperSize="9" scale="59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K4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J20" activeCellId="0" sqref="J20"/>
    </sheetView>
  </sheetViews>
  <sheetFormatPr defaultRowHeight="13.2"/>
  <cols>
    <col collapsed="false" hidden="false" max="1" min="1" style="1" width="28.3279352226721"/>
    <col collapsed="false" hidden="false" max="2" min="2" style="1" width="11.6599190283401"/>
    <col collapsed="false" hidden="false" max="3" min="3" style="1" width="9.33198380566802"/>
    <col collapsed="false" hidden="false" max="4" min="4" style="1" width="13.331983805668"/>
    <col collapsed="false" hidden="false" max="6" min="5" style="1" width="14.6599190283401"/>
    <col collapsed="false" hidden="false" max="7" min="7" style="1" width="11.9959514170041"/>
    <col collapsed="false" hidden="false" max="8" min="8" style="1" width="11.331983805668"/>
    <col collapsed="false" hidden="false" max="9" min="9" style="1" width="9.55465587044534"/>
    <col collapsed="false" hidden="false" max="10" min="10" style="1" width="14.331983805668"/>
    <col collapsed="false" hidden="false" max="239" min="11" style="1" width="9.11336032388664"/>
    <col collapsed="false" hidden="false" max="240" min="240" style="1" width="31.5587044534413"/>
    <col collapsed="false" hidden="false" max="241" min="241" style="1" width="12.5546558704453"/>
    <col collapsed="false" hidden="false" max="242" min="242" style="1" width="10.6599190283401"/>
    <col collapsed="false" hidden="false" max="243" min="243" style="1" width="11.5546558704453"/>
    <col collapsed="false" hidden="false" max="250" min="244" style="1" width="9.55465587044534"/>
    <col collapsed="false" hidden="false" max="251" min="251" style="1" width="11.5546558704453"/>
    <col collapsed="false" hidden="false" max="253" min="252" style="1" width="9.11336032388664"/>
    <col collapsed="false" hidden="false" max="254" min="254" style="1" width="31.5587044534413"/>
    <col collapsed="false" hidden="false" max="255" min="255" style="1" width="12.5546558704453"/>
    <col collapsed="false" hidden="false" max="256" min="256" style="1" width="10.6599190283401"/>
    <col collapsed="false" hidden="false" max="257" min="257" style="1" width="11.5546558704453"/>
    <col collapsed="false" hidden="false" max="264" min="258" style="1" width="9.55465587044534"/>
    <col collapsed="false" hidden="false" max="265" min="265" style="1" width="11.5546558704453"/>
    <col collapsed="false" hidden="false" max="495" min="266" style="1" width="9.11336032388664"/>
    <col collapsed="false" hidden="false" max="496" min="496" style="1" width="31.5587044534413"/>
    <col collapsed="false" hidden="false" max="497" min="497" style="1" width="12.5546558704453"/>
    <col collapsed="false" hidden="false" max="498" min="498" style="1" width="10.6599190283401"/>
    <col collapsed="false" hidden="false" max="499" min="499" style="1" width="11.5546558704453"/>
    <col collapsed="false" hidden="false" max="506" min="500" style="1" width="9.55465587044534"/>
    <col collapsed="false" hidden="false" max="507" min="507" style="1" width="11.5546558704453"/>
    <col collapsed="false" hidden="false" max="509" min="508" style="1" width="9.11336032388664"/>
    <col collapsed="false" hidden="false" max="510" min="510" style="1" width="31.5587044534413"/>
    <col collapsed="false" hidden="false" max="511" min="511" style="1" width="12.5546558704453"/>
    <col collapsed="false" hidden="false" max="512" min="512" style="1" width="10.6599190283401"/>
    <col collapsed="false" hidden="false" max="513" min="513" style="1" width="11.5546558704453"/>
    <col collapsed="false" hidden="false" max="520" min="514" style="1" width="9.55465587044534"/>
    <col collapsed="false" hidden="false" max="521" min="521" style="1" width="11.5546558704453"/>
    <col collapsed="false" hidden="false" max="751" min="522" style="1" width="9.11336032388664"/>
    <col collapsed="false" hidden="false" max="752" min="752" style="1" width="31.5587044534413"/>
    <col collapsed="false" hidden="false" max="753" min="753" style="1" width="12.5546558704453"/>
    <col collapsed="false" hidden="false" max="754" min="754" style="1" width="10.6599190283401"/>
    <col collapsed="false" hidden="false" max="755" min="755" style="1" width="11.5546558704453"/>
    <col collapsed="false" hidden="false" max="762" min="756" style="1" width="9.55465587044534"/>
    <col collapsed="false" hidden="false" max="763" min="763" style="1" width="11.5546558704453"/>
    <col collapsed="false" hidden="false" max="765" min="764" style="1" width="9.11336032388664"/>
    <col collapsed="false" hidden="false" max="766" min="766" style="1" width="31.5587044534413"/>
    <col collapsed="false" hidden="false" max="767" min="767" style="1" width="12.5546558704453"/>
    <col collapsed="false" hidden="false" max="768" min="768" style="1" width="10.6599190283401"/>
    <col collapsed="false" hidden="false" max="769" min="769" style="1" width="11.5546558704453"/>
    <col collapsed="false" hidden="false" max="776" min="770" style="1" width="9.55465587044534"/>
    <col collapsed="false" hidden="false" max="777" min="777" style="1" width="11.5546558704453"/>
    <col collapsed="false" hidden="false" max="1007" min="778" style="1" width="9.11336032388664"/>
    <col collapsed="false" hidden="false" max="1008" min="1008" style="1" width="31.5587044534413"/>
    <col collapsed="false" hidden="false" max="1009" min="1009" style="1" width="12.5546558704453"/>
    <col collapsed="false" hidden="false" max="1010" min="1010" style="1" width="10.6599190283401"/>
    <col collapsed="false" hidden="false" max="1011" min="1011" style="1" width="11.5546558704453"/>
    <col collapsed="false" hidden="false" max="1018" min="1012" style="1" width="9.55465587044534"/>
    <col collapsed="false" hidden="false" max="1019" min="1019" style="1" width="11.5546558704453"/>
    <col collapsed="false" hidden="false" max="1021" min="1020" style="1" width="9.11336032388664"/>
    <col collapsed="false" hidden="false" max="1022" min="1022" style="1" width="31.5587044534413"/>
    <col collapsed="false" hidden="false" max="1023" min="1023" style="1" width="12.5546558704453"/>
    <col collapsed="false" hidden="false" max="1025" min="1024" style="1" width="10.6599190283401"/>
  </cols>
  <sheetData>
    <row r="1" customFormat="false" ht="14.25" hidden="false" customHeight="true" outlineLevel="0" collapsed="false">
      <c r="A1" s="345" t="s">
        <v>224</v>
      </c>
      <c r="B1" s="345"/>
      <c r="C1" s="345"/>
      <c r="D1" s="345"/>
      <c r="E1" s="345"/>
      <c r="F1" s="345"/>
      <c r="G1" s="345"/>
      <c r="H1" s="345"/>
      <c r="I1" s="345"/>
      <c r="J1" s="345"/>
      <c r="K1" s="346"/>
    </row>
    <row r="2" customFormat="false" ht="14.25" hidden="false" customHeight="true" outlineLevel="0" collapsed="false">
      <c r="A2" s="347"/>
      <c r="B2" s="348"/>
      <c r="C2" s="348"/>
      <c r="D2" s="348"/>
      <c r="E2" s="348"/>
      <c r="F2" s="348"/>
      <c r="G2" s="348"/>
      <c r="H2" s="348"/>
      <c r="I2" s="348" t="s">
        <v>225</v>
      </c>
      <c r="J2" s="349"/>
    </row>
    <row r="3" customFormat="false" ht="13.2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3.2" hidden="false" customHeight="false" outlineLevel="0" collapsed="false">
      <c r="A4" s="316" t="s">
        <v>226</v>
      </c>
      <c r="B4" s="5"/>
      <c r="C4" s="6"/>
      <c r="D4" s="7" t="s">
        <v>3</v>
      </c>
      <c r="E4" s="8" t="s">
        <v>4</v>
      </c>
      <c r="F4" s="6"/>
      <c r="G4" s="350"/>
      <c r="H4" s="351" t="s">
        <v>5</v>
      </c>
      <c r="I4" s="352" t="s">
        <v>227</v>
      </c>
      <c r="J4" s="353"/>
    </row>
    <row r="5" customFormat="false" ht="13.2" hidden="false" customHeight="false" outlineLevel="0" collapsed="false">
      <c r="A5" s="318"/>
      <c r="B5" s="5"/>
      <c r="C5" s="6"/>
      <c r="D5" s="6"/>
      <c r="E5" s="6"/>
      <c r="F5" s="354" t="s">
        <v>8</v>
      </c>
      <c r="G5" s="355" t="s">
        <v>9</v>
      </c>
      <c r="H5" s="6"/>
      <c r="I5" s="6"/>
      <c r="J5" s="10"/>
    </row>
    <row r="6" customFormat="false" ht="13.2" hidden="false" customHeight="false" outlineLevel="0" collapsed="false">
      <c r="A6" s="318" t="s">
        <v>228</v>
      </c>
      <c r="B6" s="5"/>
      <c r="C6" s="6"/>
      <c r="D6" s="6"/>
      <c r="E6" s="6"/>
      <c r="F6" s="6"/>
      <c r="G6" s="356"/>
      <c r="H6" s="354" t="s">
        <v>11</v>
      </c>
      <c r="I6" s="355" t="s">
        <v>9</v>
      </c>
      <c r="J6" s="10"/>
    </row>
    <row r="7" customFormat="false" ht="13.2" hidden="false" customHeight="false" outlineLevel="0" collapsed="false">
      <c r="A7" s="319" t="s">
        <v>12</v>
      </c>
      <c r="B7" s="6"/>
      <c r="C7" s="6"/>
      <c r="D7" s="6"/>
      <c r="E7" s="6"/>
      <c r="F7" s="6"/>
      <c r="G7" s="357"/>
      <c r="H7" s="358" t="s">
        <v>13</v>
      </c>
      <c r="I7" s="359" t="n">
        <v>40000</v>
      </c>
      <c r="J7" s="360"/>
    </row>
    <row r="8" customFormat="false" ht="13.8" hidden="false" customHeight="false" outlineLevel="0" collapsed="false">
      <c r="A8" s="12"/>
      <c r="B8" s="6"/>
      <c r="C8" s="6"/>
      <c r="D8" s="6"/>
      <c r="E8" s="6"/>
      <c r="F8" s="6"/>
      <c r="G8" s="6"/>
      <c r="H8" s="6"/>
      <c r="I8" s="6"/>
      <c r="J8" s="10"/>
    </row>
    <row r="9" customFormat="false" ht="13.2" hidden="false" customHeight="false" outlineLevel="0" collapsed="false">
      <c r="A9" s="13" t="s">
        <v>229</v>
      </c>
      <c r="B9" s="13"/>
      <c r="C9" s="13"/>
      <c r="D9" s="13"/>
      <c r="E9" s="13"/>
      <c r="F9" s="13"/>
      <c r="G9" s="13"/>
      <c r="H9" s="13"/>
      <c r="I9" s="13"/>
      <c r="J9" s="13"/>
    </row>
    <row r="10" customFormat="false" ht="13.2" hidden="false" customHeight="false" outlineLevel="0" collapsed="false">
      <c r="A10" s="14" t="s">
        <v>17</v>
      </c>
      <c r="B10" s="361" t="n">
        <v>43739</v>
      </c>
      <c r="C10" s="18" t="s">
        <v>18</v>
      </c>
      <c r="D10" s="361" t="n">
        <v>43809</v>
      </c>
      <c r="E10" s="6"/>
      <c r="F10" s="6"/>
      <c r="G10" s="6"/>
      <c r="H10" s="6"/>
      <c r="I10" s="6"/>
      <c r="J10" s="10"/>
    </row>
    <row r="11" customFormat="false" ht="13.8" hidden="false" customHeight="false" outlineLevel="0" collapsed="false">
      <c r="A11" s="14" t="s">
        <v>19</v>
      </c>
      <c r="B11" s="15" t="s">
        <v>230</v>
      </c>
      <c r="C11" s="15"/>
      <c r="D11" s="15"/>
      <c r="E11" s="233"/>
      <c r="F11" s="6"/>
      <c r="G11" s="6"/>
      <c r="H11" s="6"/>
      <c r="I11" s="6"/>
      <c r="J11" s="10"/>
    </row>
    <row r="12" customFormat="false" ht="13.2" hidden="false" customHeight="false" outlineLevel="0" collapsed="false">
      <c r="A12" s="14"/>
      <c r="B12" s="15"/>
      <c r="C12" s="15"/>
      <c r="D12" s="6"/>
      <c r="E12" s="6"/>
      <c r="F12" s="6"/>
      <c r="G12" s="6"/>
      <c r="H12" s="6"/>
      <c r="I12" s="6"/>
      <c r="J12" s="10"/>
    </row>
    <row r="13" customFormat="false" ht="13.2" hidden="false" customHeight="false" outlineLevel="0" collapsed="false">
      <c r="A13" s="328" t="s">
        <v>231</v>
      </c>
      <c r="B13" s="270" t="n">
        <v>15</v>
      </c>
      <c r="C13" s="5"/>
      <c r="D13" s="6"/>
      <c r="E13" s="6"/>
      <c r="F13" s="6"/>
      <c r="G13" s="6"/>
      <c r="H13" s="6"/>
      <c r="I13" s="6"/>
      <c r="J13" s="10"/>
    </row>
    <row r="14" customFormat="false" ht="13.2" hidden="false" customHeight="false" outlineLevel="0" collapsed="false">
      <c r="A14" s="341" t="s">
        <v>212</v>
      </c>
      <c r="B14" s="270" t="n">
        <v>30</v>
      </c>
      <c r="C14" s="256"/>
      <c r="D14" s="6"/>
      <c r="E14" s="6"/>
      <c r="F14" s="6"/>
      <c r="G14" s="6"/>
      <c r="H14" s="6"/>
      <c r="I14" s="6"/>
      <c r="J14" s="10"/>
    </row>
    <row r="15" customFormat="false" ht="15.6" hidden="false" customHeight="false" outlineLevel="0" collapsed="false">
      <c r="A15" s="341" t="s">
        <v>232</v>
      </c>
      <c r="B15" s="362" t="n">
        <f aca="false">B16/(B14-B13)</f>
        <v>889</v>
      </c>
      <c r="C15" s="6"/>
      <c r="D15" s="6"/>
      <c r="E15" s="6"/>
      <c r="F15" s="6"/>
      <c r="G15" s="6"/>
      <c r="H15" s="6"/>
      <c r="I15" s="6"/>
      <c r="J15" s="10"/>
    </row>
    <row r="16" customFormat="false" ht="13.2" hidden="false" customHeight="false" outlineLevel="0" collapsed="false">
      <c r="A16" s="328" t="s">
        <v>233</v>
      </c>
      <c r="B16" s="293" t="n">
        <v>13335</v>
      </c>
      <c r="C16" s="6"/>
      <c r="D16" s="6"/>
      <c r="E16" s="6"/>
      <c r="F16" s="6"/>
      <c r="G16" s="6"/>
      <c r="H16" s="6"/>
      <c r="I16" s="6"/>
      <c r="J16" s="10"/>
    </row>
    <row r="17" customFormat="false" ht="13.8" hidden="false" customHeight="false" outlineLevel="0" collapsed="false">
      <c r="A17" s="47"/>
      <c r="B17" s="29"/>
      <c r="C17" s="29"/>
      <c r="D17" s="29"/>
      <c r="E17" s="29"/>
      <c r="F17" s="29"/>
      <c r="G17" s="29"/>
      <c r="H17" s="29"/>
      <c r="I17" s="29"/>
      <c r="J17" s="242"/>
    </row>
    <row r="18" customFormat="false" ht="13.2" hidden="false" customHeight="false" outlineLevel="0" collapsed="false">
      <c r="A18" s="13" t="s">
        <v>234</v>
      </c>
      <c r="B18" s="13"/>
      <c r="C18" s="13"/>
      <c r="D18" s="13"/>
      <c r="E18" s="13"/>
      <c r="F18" s="13"/>
      <c r="G18" s="13"/>
      <c r="H18" s="13"/>
      <c r="I18" s="13"/>
      <c r="J18" s="13"/>
    </row>
    <row r="19" customFormat="false" ht="13.2" hidden="false" customHeight="false" outlineLevel="0" collapsed="false">
      <c r="A19" s="14" t="s">
        <v>17</v>
      </c>
      <c r="B19" s="361" t="n">
        <v>43739</v>
      </c>
      <c r="C19" s="18" t="s">
        <v>18</v>
      </c>
      <c r="D19" s="361" t="n">
        <v>43809</v>
      </c>
      <c r="E19" s="6"/>
      <c r="F19" s="6"/>
      <c r="G19" s="6"/>
      <c r="H19" s="6"/>
      <c r="I19" s="6"/>
      <c r="J19" s="10"/>
    </row>
    <row r="20" customFormat="false" ht="13.2" hidden="false" customHeight="false" outlineLevel="0" collapsed="false">
      <c r="A20" s="14" t="s">
        <v>19</v>
      </c>
      <c r="B20" s="15" t="s">
        <v>235</v>
      </c>
      <c r="C20" s="15"/>
      <c r="D20" s="15"/>
      <c r="E20" s="6"/>
      <c r="F20" s="6"/>
      <c r="G20" s="6"/>
      <c r="H20" s="6"/>
      <c r="I20" s="6"/>
      <c r="J20" s="10"/>
    </row>
    <row r="21" customFormat="false" ht="13.2" hidden="false" customHeight="false" outlineLevel="0" collapsed="false">
      <c r="A21" s="14"/>
      <c r="B21" s="15"/>
      <c r="C21" s="15"/>
      <c r="D21" s="6"/>
      <c r="E21" s="59" t="s">
        <v>236</v>
      </c>
      <c r="F21" s="59"/>
      <c r="G21" s="59"/>
      <c r="H21" s="59"/>
      <c r="I21" s="6"/>
      <c r="J21" s="10"/>
    </row>
    <row r="22" customFormat="false" ht="13.2" hidden="false" customHeight="false" outlineLevel="0" collapsed="false">
      <c r="A22" s="328" t="s">
        <v>231</v>
      </c>
      <c r="B22" s="270" t="n">
        <v>6</v>
      </c>
      <c r="C22" s="5"/>
      <c r="D22" s="6"/>
      <c r="E22" s="101" t="s">
        <v>237</v>
      </c>
      <c r="F22" s="101"/>
      <c r="G22" s="101"/>
      <c r="H22" s="101"/>
      <c r="I22" s="6"/>
      <c r="J22" s="10"/>
    </row>
    <row r="23" customFormat="false" ht="13.8" hidden="false" customHeight="false" outlineLevel="0" collapsed="false">
      <c r="A23" s="341" t="s">
        <v>212</v>
      </c>
      <c r="B23" s="270" t="n">
        <v>16</v>
      </c>
      <c r="C23" s="256"/>
      <c r="D23" s="6"/>
      <c r="E23" s="363" t="s">
        <v>238</v>
      </c>
      <c r="F23" s="364"/>
      <c r="G23" s="59" t="n">
        <v>21</v>
      </c>
      <c r="H23" s="59" t="n">
        <v>26</v>
      </c>
      <c r="I23" s="6"/>
      <c r="J23" s="10"/>
    </row>
    <row r="24" customFormat="false" ht="15.6" hidden="false" customHeight="false" outlineLevel="0" collapsed="false">
      <c r="A24" s="341" t="s">
        <v>232</v>
      </c>
      <c r="B24" s="365" t="n">
        <f aca="false">B25/(B23-B22)</f>
        <v>1333.5</v>
      </c>
      <c r="C24" s="6"/>
      <c r="D24" s="6"/>
      <c r="E24" s="313" t="s">
        <v>239</v>
      </c>
      <c r="F24" s="366"/>
      <c r="G24" s="59" t="n">
        <v>10</v>
      </c>
      <c r="H24" s="59"/>
      <c r="I24" s="6"/>
      <c r="J24" s="10"/>
    </row>
    <row r="25" customFormat="false" ht="13.2" hidden="false" customHeight="false" outlineLevel="0" collapsed="false">
      <c r="A25" s="328" t="s">
        <v>233</v>
      </c>
      <c r="B25" s="293" t="n">
        <v>13335</v>
      </c>
      <c r="C25" s="6"/>
      <c r="D25" s="6"/>
      <c r="E25" s="313" t="s">
        <v>240</v>
      </c>
      <c r="F25" s="366"/>
      <c r="G25" s="59" t="n">
        <v>85</v>
      </c>
      <c r="H25" s="59"/>
      <c r="I25" s="6"/>
      <c r="J25" s="10"/>
    </row>
    <row r="26" customFormat="false" ht="13.2" hidden="false" customHeight="false" outlineLevel="0" collapsed="false">
      <c r="A26" s="4"/>
      <c r="B26" s="253"/>
      <c r="C26" s="6"/>
      <c r="D26" s="6"/>
      <c r="E26" s="6"/>
      <c r="F26" s="6"/>
      <c r="G26" s="6"/>
      <c r="H26" s="6"/>
      <c r="I26" s="6"/>
      <c r="J26" s="10"/>
    </row>
    <row r="27" customFormat="false" ht="13.2" hidden="false" customHeight="false" outlineLevel="0" collapsed="false">
      <c r="A27" s="4"/>
      <c r="B27" s="253"/>
      <c r="C27" s="6"/>
      <c r="D27" s="6"/>
      <c r="E27" s="6"/>
      <c r="F27" s="6"/>
      <c r="G27" s="6"/>
      <c r="H27" s="17"/>
      <c r="I27" s="17"/>
      <c r="J27" s="10"/>
    </row>
    <row r="28" customFormat="false" ht="13.8" hidden="false" customHeight="false" outlineLevel="0" collapsed="false">
      <c r="A28" s="12"/>
      <c r="B28" s="6"/>
      <c r="C28" s="6"/>
      <c r="D28" s="6"/>
      <c r="E28" s="6"/>
      <c r="F28" s="6"/>
      <c r="G28" s="6"/>
      <c r="H28" s="6"/>
      <c r="I28" s="6"/>
      <c r="J28" s="10"/>
    </row>
    <row r="29" customFormat="false" ht="13.2" hidden="false" customHeight="false" outlineLevel="0" collapsed="false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</row>
    <row r="30" customFormat="false" ht="13.8" hidden="false" customHeight="false" outlineLevel="0" collapsed="false">
      <c r="A30" s="14" t="s">
        <v>17</v>
      </c>
      <c r="B30" s="17" t="n">
        <v>43739</v>
      </c>
      <c r="C30" s="18" t="s">
        <v>18</v>
      </c>
      <c r="D30" s="17" t="n">
        <v>43830</v>
      </c>
      <c r="E30" s="6"/>
      <c r="F30" s="6"/>
      <c r="G30" s="6"/>
      <c r="H30" s="6"/>
      <c r="I30" s="6"/>
      <c r="J30" s="10"/>
    </row>
    <row r="31" customFormat="false" ht="13.8" hidden="false" customHeight="false" outlineLevel="0" collapsed="false">
      <c r="A31" s="14" t="s">
        <v>162</v>
      </c>
      <c r="B31" s="367" t="s">
        <v>181</v>
      </c>
      <c r="C31" s="367"/>
      <c r="D31" s="367"/>
      <c r="E31" s="367"/>
      <c r="F31" s="367"/>
      <c r="G31" s="367"/>
      <c r="H31" s="367"/>
      <c r="I31" s="367"/>
      <c r="J31" s="367"/>
    </row>
    <row r="32" customFormat="false" ht="13.8" hidden="false" customHeight="false" outlineLevel="0" collapsed="false">
      <c r="A32" s="12"/>
      <c r="B32" s="6"/>
      <c r="C32" s="6"/>
      <c r="D32" s="6"/>
      <c r="E32" s="6"/>
      <c r="F32" s="6"/>
      <c r="G32" s="259"/>
      <c r="H32" s="6"/>
      <c r="I32" s="6"/>
      <c r="J32" s="10"/>
    </row>
    <row r="33" customFormat="false" ht="13.2" hidden="false" customHeight="false" outlineLevel="0" collapsed="false">
      <c r="A33" s="4" t="s">
        <v>44</v>
      </c>
      <c r="B33" s="368" t="n">
        <v>43739</v>
      </c>
      <c r="C33" s="369" t="s">
        <v>18</v>
      </c>
      <c r="D33" s="370" t="n">
        <v>43809</v>
      </c>
      <c r="E33" s="263"/>
      <c r="F33" s="368" t="n">
        <v>43810</v>
      </c>
      <c r="G33" s="369" t="s">
        <v>18</v>
      </c>
      <c r="H33" s="370" t="n">
        <v>43830</v>
      </c>
      <c r="I33" s="6"/>
      <c r="J33" s="371"/>
    </row>
    <row r="34" customFormat="false" ht="12.75" hidden="false" customHeight="true" outlineLevel="0" collapsed="false">
      <c r="A34" s="4"/>
      <c r="B34" s="372" t="s">
        <v>182</v>
      </c>
      <c r="C34" s="372"/>
      <c r="D34" s="372"/>
      <c r="E34" s="373"/>
      <c r="F34" s="372" t="s">
        <v>182</v>
      </c>
      <c r="G34" s="372"/>
      <c r="H34" s="372"/>
      <c r="I34" s="6"/>
      <c r="J34" s="374"/>
    </row>
    <row r="35" customFormat="false" ht="24.75" hidden="false" customHeight="true" outlineLevel="0" collapsed="false">
      <c r="A35" s="265" t="s">
        <v>183</v>
      </c>
      <c r="B35" s="266" t="s">
        <v>184</v>
      </c>
      <c r="C35" s="267" t="s">
        <v>185</v>
      </c>
      <c r="D35" s="268" t="s">
        <v>186</v>
      </c>
      <c r="E35" s="269"/>
      <c r="F35" s="266" t="s">
        <v>184</v>
      </c>
      <c r="G35" s="267" t="s">
        <v>185</v>
      </c>
      <c r="H35" s="268" t="s">
        <v>186</v>
      </c>
      <c r="I35" s="6"/>
      <c r="J35" s="375"/>
    </row>
    <row r="36" customFormat="false" ht="13.2" hidden="false" customHeight="true" outlineLevel="0" collapsed="false">
      <c r="A36" s="376" t="s">
        <v>187</v>
      </c>
      <c r="B36" s="77" t="n">
        <v>15</v>
      </c>
      <c r="C36" s="270" t="n">
        <v>0</v>
      </c>
      <c r="D36" s="377" t="n">
        <v>100</v>
      </c>
      <c r="E36" s="272"/>
      <c r="F36" s="77" t="n">
        <v>10</v>
      </c>
      <c r="G36" s="270" t="n">
        <v>0</v>
      </c>
      <c r="H36" s="377" t="n">
        <v>100</v>
      </c>
      <c r="I36" s="6"/>
      <c r="J36" s="20"/>
    </row>
    <row r="37" customFormat="false" ht="13.2" hidden="false" customHeight="false" outlineLevel="0" collapsed="false">
      <c r="A37" s="376"/>
      <c r="B37" s="77" t="n">
        <v>20</v>
      </c>
      <c r="C37" s="270" t="n">
        <f aca="false">(C36+(B37-B36)*D36)</f>
        <v>500</v>
      </c>
      <c r="D37" s="377" t="n">
        <v>225</v>
      </c>
      <c r="E37" s="272"/>
      <c r="F37" s="77" t="n">
        <v>20</v>
      </c>
      <c r="G37" s="270" t="n">
        <f aca="false">(G36+(F37-F36)*H36)</f>
        <v>1000</v>
      </c>
      <c r="H37" s="377" t="n">
        <v>225</v>
      </c>
      <c r="I37" s="6"/>
      <c r="J37" s="20"/>
    </row>
    <row r="38" customFormat="false" ht="13.2" hidden="false" customHeight="false" outlineLevel="0" collapsed="false">
      <c r="A38" s="376"/>
      <c r="B38" s="77" t="n">
        <v>25</v>
      </c>
      <c r="C38" s="270" t="n">
        <f aca="false">(C37+(B38-B37)*D37)</f>
        <v>1625</v>
      </c>
      <c r="D38" s="378" t="n">
        <f aca="false">(C39-C38)/(B39-B38)</f>
        <v>504</v>
      </c>
      <c r="E38" s="379"/>
      <c r="F38" s="77" t="n">
        <v>30</v>
      </c>
      <c r="G38" s="270" t="n">
        <f aca="false">(G37+(F38-F37)*H37)</f>
        <v>3250</v>
      </c>
      <c r="H38" s="380" t="n">
        <f aca="false">(G39-G38)/(F39-F38)</f>
        <v>341.5</v>
      </c>
      <c r="I38" s="6"/>
      <c r="J38" s="20"/>
    </row>
    <row r="39" customFormat="false" ht="13.8" hidden="false" customHeight="false" outlineLevel="0" collapsed="false">
      <c r="A39" s="376"/>
      <c r="B39" s="274" t="n">
        <v>35</v>
      </c>
      <c r="C39" s="275" t="n">
        <v>6665</v>
      </c>
      <c r="D39" s="381" t="n">
        <v>0</v>
      </c>
      <c r="E39" s="272"/>
      <c r="F39" s="274" t="n">
        <v>40</v>
      </c>
      <c r="G39" s="275" t="n">
        <v>6665</v>
      </c>
      <c r="H39" s="381" t="n">
        <v>0</v>
      </c>
      <c r="I39" s="6"/>
      <c r="J39" s="20"/>
    </row>
    <row r="40" customFormat="false" ht="13.2" hidden="false" customHeight="false" outlineLevel="0" collapsed="false">
      <c r="A40" s="12"/>
      <c r="B40" s="6"/>
      <c r="C40" s="6"/>
      <c r="D40" s="6"/>
      <c r="E40" s="6"/>
      <c r="F40" s="6"/>
      <c r="G40" s="6"/>
      <c r="H40" s="6"/>
      <c r="I40" s="6"/>
      <c r="J40" s="10"/>
    </row>
    <row r="41" customFormat="false" ht="15.75" hidden="false" customHeight="true" outlineLevel="0" collapsed="false">
      <c r="A41" s="4" t="s">
        <v>28</v>
      </c>
      <c r="B41" s="5" t="n">
        <f aca="false">C39+G39</f>
        <v>13330</v>
      </c>
      <c r="C41" s="6"/>
      <c r="D41" s="6"/>
      <c r="E41" s="6"/>
      <c r="F41" s="6"/>
      <c r="G41" s="6"/>
      <c r="H41" s="6"/>
      <c r="I41" s="6"/>
      <c r="J41" s="10"/>
    </row>
    <row r="42" customFormat="false" ht="15.75" hidden="false" customHeight="true" outlineLevel="0" collapsed="false">
      <c r="A42" s="4"/>
      <c r="B42" s="5"/>
      <c r="C42" s="6"/>
      <c r="D42" s="6"/>
      <c r="E42" s="6"/>
      <c r="F42" s="6"/>
      <c r="G42" s="6"/>
      <c r="H42" s="6"/>
      <c r="I42" s="6"/>
      <c r="J42" s="10"/>
    </row>
    <row r="43" customFormat="false" ht="13.2" hidden="false" customHeight="false" outlineLevel="0" collapsed="false">
      <c r="A43" s="382" t="s">
        <v>241</v>
      </c>
      <c r="B43" s="383"/>
      <c r="C43" s="383"/>
      <c r="D43" s="383"/>
      <c r="E43" s="383"/>
      <c r="F43" s="383"/>
      <c r="G43" s="383"/>
      <c r="H43" s="383"/>
      <c r="I43" s="383"/>
      <c r="J43" s="384"/>
    </row>
    <row r="44" customFormat="false" ht="13.8" hidden="false" customHeight="false" outlineLevel="0" collapsed="false">
      <c r="A44" s="12"/>
      <c r="B44" s="6"/>
      <c r="C44" s="6"/>
      <c r="D44" s="5"/>
      <c r="E44" s="18"/>
      <c r="F44" s="6"/>
      <c r="G44" s="6"/>
      <c r="H44" s="6"/>
      <c r="I44" s="6"/>
      <c r="J44" s="10"/>
    </row>
    <row r="45" customFormat="false" ht="13.2" hidden="false" customHeight="false" outlineLevel="0" collapsed="false">
      <c r="A45" s="162" t="s">
        <v>63</v>
      </c>
      <c r="B45" s="385" t="s">
        <v>64</v>
      </c>
      <c r="C45" s="385"/>
      <c r="D45" s="163" t="s">
        <v>65</v>
      </c>
      <c r="E45" s="163"/>
      <c r="F45" s="163" t="s">
        <v>66</v>
      </c>
      <c r="G45" s="163"/>
      <c r="H45" s="163" t="s">
        <v>67</v>
      </c>
      <c r="I45" s="163"/>
      <c r="J45" s="386" t="s">
        <v>68</v>
      </c>
    </row>
    <row r="46" customFormat="false" ht="13.8" hidden="false" customHeight="false" outlineLevel="0" collapsed="false">
      <c r="A46" s="274" t="s">
        <v>69</v>
      </c>
      <c r="B46" s="224" t="n">
        <f aca="false">B16+B25+B41</f>
        <v>40000</v>
      </c>
      <c r="C46" s="224"/>
      <c r="D46" s="224"/>
      <c r="E46" s="224"/>
      <c r="F46" s="224"/>
      <c r="G46" s="224"/>
      <c r="H46" s="224"/>
      <c r="I46" s="224"/>
      <c r="J46" s="387"/>
    </row>
    <row r="47" customFormat="false" ht="13.8" hidden="false" customHeight="false" outlineLevel="0" collapsed="false">
      <c r="A47" s="47"/>
      <c r="B47" s="29"/>
      <c r="C47" s="29"/>
      <c r="D47" s="388"/>
      <c r="E47" s="29"/>
      <c r="F47" s="29"/>
      <c r="G47" s="29"/>
      <c r="H47" s="29"/>
      <c r="I47" s="29"/>
      <c r="J47" s="242"/>
    </row>
  </sheetData>
  <mergeCells count="19">
    <mergeCell ref="A1:J1"/>
    <mergeCell ref="A3:J3"/>
    <mergeCell ref="A9:J9"/>
    <mergeCell ref="A18:J18"/>
    <mergeCell ref="E21:H21"/>
    <mergeCell ref="E22:H22"/>
    <mergeCell ref="A29:J29"/>
    <mergeCell ref="B31:J31"/>
    <mergeCell ref="B34:D34"/>
    <mergeCell ref="F34:H34"/>
    <mergeCell ref="A36:A39"/>
    <mergeCell ref="B45:C45"/>
    <mergeCell ref="D45:E45"/>
    <mergeCell ref="F45:G45"/>
    <mergeCell ref="H45:I45"/>
    <mergeCell ref="B46:C46"/>
    <mergeCell ref="D46:E46"/>
    <mergeCell ref="F46:G46"/>
    <mergeCell ref="H46:I46"/>
  </mergeCells>
  <printOptions headings="false" gridLines="false" gridLinesSet="true" horizontalCentered="true" verticalCentered="true"/>
  <pageMargins left="0.359722222222222" right="0.3" top="0.520138888888889" bottom="1" header="0.511805555555555" footer="0.511805555555555"/>
  <pageSetup paperSize="9" scale="74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K62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I15" activeCellId="0" sqref="I15"/>
    </sheetView>
  </sheetViews>
  <sheetFormatPr defaultRowHeight="13.2"/>
  <cols>
    <col collapsed="false" hidden="false" max="1" min="1" style="1" width="28.3279352226721"/>
    <col collapsed="false" hidden="false" max="2" min="2" style="1" width="11.6599190283401"/>
    <col collapsed="false" hidden="false" max="3" min="3" style="1" width="9.33198380566802"/>
    <col collapsed="false" hidden="false" max="4" min="4" style="1" width="13.331983805668"/>
    <col collapsed="false" hidden="false" max="6" min="5" style="1" width="14.6599190283401"/>
    <col collapsed="false" hidden="false" max="7" min="7" style="1" width="11.9959514170041"/>
    <col collapsed="false" hidden="false" max="8" min="8" style="1" width="11.331983805668"/>
    <col collapsed="false" hidden="false" max="9" min="9" style="1" width="9.55465587044534"/>
    <col collapsed="false" hidden="false" max="10" min="10" style="1" width="14.331983805668"/>
    <col collapsed="false" hidden="false" max="239" min="11" style="1" width="9.11336032388664"/>
    <col collapsed="false" hidden="false" max="240" min="240" style="1" width="31.5587044534413"/>
    <col collapsed="false" hidden="false" max="241" min="241" style="1" width="12.5546558704453"/>
    <col collapsed="false" hidden="false" max="242" min="242" style="1" width="10.6599190283401"/>
    <col collapsed="false" hidden="false" max="243" min="243" style="1" width="11.5546558704453"/>
    <col collapsed="false" hidden="false" max="250" min="244" style="1" width="9.55465587044534"/>
    <col collapsed="false" hidden="false" max="251" min="251" style="1" width="11.5546558704453"/>
    <col collapsed="false" hidden="false" max="253" min="252" style="1" width="9.11336032388664"/>
    <col collapsed="false" hidden="false" max="254" min="254" style="1" width="31.5587044534413"/>
    <col collapsed="false" hidden="false" max="255" min="255" style="1" width="12.5546558704453"/>
    <col collapsed="false" hidden="false" max="256" min="256" style="1" width="10.6599190283401"/>
    <col collapsed="false" hidden="false" max="257" min="257" style="1" width="11.5546558704453"/>
    <col collapsed="false" hidden="false" max="264" min="258" style="1" width="9.55465587044534"/>
    <col collapsed="false" hidden="false" max="265" min="265" style="1" width="11.5546558704453"/>
    <col collapsed="false" hidden="false" max="495" min="266" style="1" width="9.11336032388664"/>
    <col collapsed="false" hidden="false" max="496" min="496" style="1" width="31.5587044534413"/>
    <col collapsed="false" hidden="false" max="497" min="497" style="1" width="12.5546558704453"/>
    <col collapsed="false" hidden="false" max="498" min="498" style="1" width="10.6599190283401"/>
    <col collapsed="false" hidden="false" max="499" min="499" style="1" width="11.5546558704453"/>
    <col collapsed="false" hidden="false" max="506" min="500" style="1" width="9.55465587044534"/>
    <col collapsed="false" hidden="false" max="507" min="507" style="1" width="11.5546558704453"/>
    <col collapsed="false" hidden="false" max="509" min="508" style="1" width="9.11336032388664"/>
    <col collapsed="false" hidden="false" max="510" min="510" style="1" width="31.5587044534413"/>
    <col collapsed="false" hidden="false" max="511" min="511" style="1" width="12.5546558704453"/>
    <col collapsed="false" hidden="false" max="512" min="512" style="1" width="10.6599190283401"/>
    <col collapsed="false" hidden="false" max="513" min="513" style="1" width="11.5546558704453"/>
    <col collapsed="false" hidden="false" max="520" min="514" style="1" width="9.55465587044534"/>
    <col collapsed="false" hidden="false" max="521" min="521" style="1" width="11.5546558704453"/>
    <col collapsed="false" hidden="false" max="751" min="522" style="1" width="9.11336032388664"/>
    <col collapsed="false" hidden="false" max="752" min="752" style="1" width="31.5587044534413"/>
    <col collapsed="false" hidden="false" max="753" min="753" style="1" width="12.5546558704453"/>
    <col collapsed="false" hidden="false" max="754" min="754" style="1" width="10.6599190283401"/>
    <col collapsed="false" hidden="false" max="755" min="755" style="1" width="11.5546558704453"/>
    <col collapsed="false" hidden="false" max="762" min="756" style="1" width="9.55465587044534"/>
    <col collapsed="false" hidden="false" max="763" min="763" style="1" width="11.5546558704453"/>
    <col collapsed="false" hidden="false" max="765" min="764" style="1" width="9.11336032388664"/>
    <col collapsed="false" hidden="false" max="766" min="766" style="1" width="31.5587044534413"/>
    <col collapsed="false" hidden="false" max="767" min="767" style="1" width="12.5546558704453"/>
    <col collapsed="false" hidden="false" max="768" min="768" style="1" width="10.6599190283401"/>
    <col collapsed="false" hidden="false" max="769" min="769" style="1" width="11.5546558704453"/>
    <col collapsed="false" hidden="false" max="776" min="770" style="1" width="9.55465587044534"/>
    <col collapsed="false" hidden="false" max="777" min="777" style="1" width="11.5546558704453"/>
    <col collapsed="false" hidden="false" max="1007" min="778" style="1" width="9.11336032388664"/>
    <col collapsed="false" hidden="false" max="1008" min="1008" style="1" width="31.5587044534413"/>
    <col collapsed="false" hidden="false" max="1009" min="1009" style="1" width="12.5546558704453"/>
    <col collapsed="false" hidden="false" max="1010" min="1010" style="1" width="10.6599190283401"/>
    <col collapsed="false" hidden="false" max="1011" min="1011" style="1" width="11.5546558704453"/>
    <col collapsed="false" hidden="false" max="1018" min="1012" style="1" width="9.55465587044534"/>
    <col collapsed="false" hidden="false" max="1019" min="1019" style="1" width="11.5546558704453"/>
    <col collapsed="false" hidden="false" max="1021" min="1020" style="1" width="9.11336032388664"/>
    <col collapsed="false" hidden="false" max="1022" min="1022" style="1" width="31.5587044534413"/>
    <col collapsed="false" hidden="false" max="1023" min="1023" style="1" width="12.5546558704453"/>
    <col collapsed="false" hidden="false" max="1025" min="1024" style="1" width="10.6599190283401"/>
  </cols>
  <sheetData>
    <row r="1" customFormat="false" ht="14.25" hidden="false" customHeight="true" outlineLevel="0" collapsed="false">
      <c r="A1" s="345" t="s">
        <v>224</v>
      </c>
      <c r="B1" s="345"/>
      <c r="C1" s="345"/>
      <c r="D1" s="345"/>
      <c r="E1" s="345"/>
      <c r="F1" s="345"/>
      <c r="G1" s="345"/>
      <c r="H1" s="345"/>
      <c r="I1" s="345"/>
      <c r="J1" s="345"/>
      <c r="K1" s="346"/>
    </row>
    <row r="2" customFormat="false" ht="14.25" hidden="false" customHeight="true" outlineLevel="0" collapsed="false">
      <c r="A2" s="347"/>
      <c r="B2" s="348"/>
      <c r="C2" s="348"/>
      <c r="D2" s="348"/>
      <c r="E2" s="348"/>
      <c r="F2" s="348"/>
      <c r="G2" s="348"/>
      <c r="H2" s="348"/>
      <c r="I2" s="348" t="s">
        <v>242</v>
      </c>
      <c r="J2" s="349"/>
    </row>
    <row r="3" customFormat="false" ht="13.2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3.2" hidden="false" customHeight="false" outlineLevel="0" collapsed="false">
      <c r="A4" s="316" t="s">
        <v>243</v>
      </c>
      <c r="B4" s="5"/>
      <c r="C4" s="6"/>
      <c r="D4" s="7" t="s">
        <v>3</v>
      </c>
      <c r="E4" s="8" t="s">
        <v>4</v>
      </c>
      <c r="F4" s="6"/>
      <c r="G4" s="350"/>
      <c r="H4" s="351" t="s">
        <v>5</v>
      </c>
      <c r="I4" s="352" t="s">
        <v>244</v>
      </c>
      <c r="J4" s="353"/>
    </row>
    <row r="5" customFormat="false" ht="13.2" hidden="false" customHeight="false" outlineLevel="0" collapsed="false">
      <c r="A5" s="318"/>
      <c r="B5" s="5"/>
      <c r="C5" s="6"/>
      <c r="D5" s="6"/>
      <c r="E5" s="6"/>
      <c r="F5" s="354" t="s">
        <v>8</v>
      </c>
      <c r="G5" s="355" t="s">
        <v>9</v>
      </c>
      <c r="H5" s="6"/>
      <c r="I5" s="6"/>
      <c r="J5" s="10"/>
    </row>
    <row r="6" customFormat="false" ht="13.2" hidden="false" customHeight="false" outlineLevel="0" collapsed="false">
      <c r="A6" s="318" t="s">
        <v>228</v>
      </c>
      <c r="B6" s="5"/>
      <c r="C6" s="6"/>
      <c r="D6" s="6"/>
      <c r="E6" s="6"/>
      <c r="F6" s="6"/>
      <c r="G6" s="356"/>
      <c r="H6" s="354" t="s">
        <v>11</v>
      </c>
      <c r="I6" s="355" t="s">
        <v>9</v>
      </c>
      <c r="J6" s="10"/>
    </row>
    <row r="7" customFormat="false" ht="13.2" hidden="false" customHeight="false" outlineLevel="0" collapsed="false">
      <c r="A7" s="319" t="s">
        <v>12</v>
      </c>
      <c r="B7" s="6"/>
      <c r="C7" s="6"/>
      <c r="D7" s="6"/>
      <c r="E7" s="6"/>
      <c r="F7" s="6"/>
      <c r="G7" s="357"/>
      <c r="H7" s="358" t="s">
        <v>13</v>
      </c>
      <c r="I7" s="359" t="n">
        <v>40000</v>
      </c>
      <c r="J7" s="360"/>
    </row>
    <row r="8" customFormat="false" ht="13.8" hidden="false" customHeight="false" outlineLevel="0" collapsed="false">
      <c r="A8" s="12"/>
      <c r="B8" s="6"/>
      <c r="C8" s="6"/>
      <c r="D8" s="6"/>
      <c r="E8" s="6"/>
      <c r="F8" s="6"/>
      <c r="G8" s="6"/>
      <c r="H8" s="6"/>
      <c r="I8" s="6"/>
      <c r="J8" s="10"/>
    </row>
    <row r="9" customFormat="false" ht="13.2" hidden="false" customHeight="false" outlineLevel="0" collapsed="false">
      <c r="A9" s="13" t="s">
        <v>229</v>
      </c>
      <c r="B9" s="13"/>
      <c r="C9" s="13"/>
      <c r="D9" s="13"/>
      <c r="E9" s="13"/>
      <c r="F9" s="13"/>
      <c r="G9" s="13"/>
      <c r="H9" s="13"/>
      <c r="I9" s="13"/>
      <c r="J9" s="13"/>
    </row>
    <row r="10" customFormat="false" ht="13.2" hidden="false" customHeight="false" outlineLevel="0" collapsed="false">
      <c r="A10" s="14" t="s">
        <v>17</v>
      </c>
      <c r="B10" s="361" t="n">
        <v>43831</v>
      </c>
      <c r="C10" s="18" t="s">
        <v>18</v>
      </c>
      <c r="D10" s="361" t="n">
        <v>43889</v>
      </c>
      <c r="E10" s="6"/>
      <c r="F10" s="6"/>
      <c r="G10" s="6"/>
      <c r="H10" s="6"/>
      <c r="I10" s="6"/>
      <c r="J10" s="10"/>
    </row>
    <row r="11" customFormat="false" ht="13.8" hidden="false" customHeight="false" outlineLevel="0" collapsed="false">
      <c r="A11" s="14" t="s">
        <v>19</v>
      </c>
      <c r="B11" s="15" t="s">
        <v>230</v>
      </c>
      <c r="C11" s="15"/>
      <c r="D11" s="15"/>
      <c r="E11" s="233"/>
      <c r="F11" s="6"/>
      <c r="G11" s="6"/>
      <c r="H11" s="6"/>
      <c r="I11" s="6"/>
      <c r="J11" s="10"/>
    </row>
    <row r="12" customFormat="false" ht="13.2" hidden="false" customHeight="false" outlineLevel="0" collapsed="false">
      <c r="A12" s="14"/>
      <c r="B12" s="15"/>
      <c r="C12" s="15"/>
      <c r="D12" s="6"/>
      <c r="E12" s="6"/>
      <c r="F12" s="6"/>
      <c r="G12" s="6"/>
      <c r="H12" s="6"/>
      <c r="I12" s="6"/>
      <c r="J12" s="10"/>
    </row>
    <row r="13" customFormat="false" ht="13.2" hidden="false" customHeight="false" outlineLevel="0" collapsed="false">
      <c r="A13" s="328" t="s">
        <v>231</v>
      </c>
      <c r="B13" s="270" t="n">
        <v>15</v>
      </c>
      <c r="C13" s="5"/>
      <c r="D13" s="6"/>
      <c r="E13" s="6"/>
      <c r="F13" s="6"/>
      <c r="G13" s="6"/>
      <c r="H13" s="6"/>
      <c r="I13" s="6"/>
      <c r="J13" s="10"/>
    </row>
    <row r="14" customFormat="false" ht="13.2" hidden="false" customHeight="false" outlineLevel="0" collapsed="false">
      <c r="A14" s="341" t="s">
        <v>212</v>
      </c>
      <c r="B14" s="270" t="n">
        <v>30</v>
      </c>
      <c r="C14" s="256"/>
      <c r="D14" s="6"/>
      <c r="E14" s="6"/>
      <c r="F14" s="6"/>
      <c r="G14" s="6"/>
      <c r="H14" s="6"/>
      <c r="I14" s="6"/>
      <c r="J14" s="10"/>
    </row>
    <row r="15" customFormat="false" ht="15.6" hidden="false" customHeight="false" outlineLevel="0" collapsed="false">
      <c r="A15" s="341" t="s">
        <v>232</v>
      </c>
      <c r="B15" s="365" t="n">
        <f aca="false">B16/(B14-B13)</f>
        <v>733.333333333333</v>
      </c>
      <c r="C15" s="6"/>
      <c r="D15" s="6"/>
      <c r="E15" s="6"/>
      <c r="F15" s="6"/>
      <c r="G15" s="6"/>
      <c r="H15" s="6"/>
      <c r="I15" s="6"/>
      <c r="J15" s="10"/>
    </row>
    <row r="16" customFormat="false" ht="13.2" hidden="false" customHeight="false" outlineLevel="0" collapsed="false">
      <c r="A16" s="328" t="s">
        <v>233</v>
      </c>
      <c r="B16" s="293" t="n">
        <v>11000</v>
      </c>
      <c r="C16" s="6"/>
      <c r="D16" s="6"/>
      <c r="E16" s="6"/>
      <c r="F16" s="6"/>
      <c r="G16" s="6"/>
      <c r="H16" s="6"/>
      <c r="I16" s="6"/>
      <c r="J16" s="10"/>
    </row>
    <row r="17" customFormat="false" ht="13.8" hidden="false" customHeight="false" outlineLevel="0" collapsed="false">
      <c r="A17" s="47"/>
      <c r="B17" s="29"/>
      <c r="C17" s="29"/>
      <c r="D17" s="29"/>
      <c r="E17" s="29"/>
      <c r="F17" s="29"/>
      <c r="G17" s="29"/>
      <c r="H17" s="29"/>
      <c r="I17" s="29"/>
      <c r="J17" s="242"/>
    </row>
    <row r="18" customFormat="false" ht="13.2" hidden="false" customHeight="false" outlineLevel="0" collapsed="false">
      <c r="A18" s="13" t="s">
        <v>234</v>
      </c>
      <c r="B18" s="13"/>
      <c r="C18" s="13"/>
      <c r="D18" s="13"/>
      <c r="E18" s="13"/>
      <c r="F18" s="13"/>
      <c r="G18" s="13"/>
      <c r="H18" s="13"/>
      <c r="I18" s="13"/>
      <c r="J18" s="13"/>
    </row>
    <row r="19" customFormat="false" ht="13.2" hidden="false" customHeight="false" outlineLevel="0" collapsed="false">
      <c r="A19" s="14" t="s">
        <v>17</v>
      </c>
      <c r="B19" s="361" t="n">
        <v>43831</v>
      </c>
      <c r="C19" s="18" t="s">
        <v>18</v>
      </c>
      <c r="D19" s="361" t="n">
        <v>43889</v>
      </c>
      <c r="E19" s="6"/>
      <c r="F19" s="6"/>
      <c r="G19" s="6"/>
      <c r="H19" s="6"/>
      <c r="I19" s="6"/>
      <c r="J19" s="10"/>
    </row>
    <row r="20" customFormat="false" ht="13.2" hidden="false" customHeight="false" outlineLevel="0" collapsed="false">
      <c r="A20" s="14" t="s">
        <v>19</v>
      </c>
      <c r="B20" s="15" t="s">
        <v>235</v>
      </c>
      <c r="C20" s="15"/>
      <c r="D20" s="15"/>
      <c r="E20" s="6"/>
      <c r="F20" s="6"/>
      <c r="G20" s="6"/>
      <c r="H20" s="6"/>
      <c r="I20" s="6"/>
      <c r="J20" s="10"/>
    </row>
    <row r="21" customFormat="false" ht="13.2" hidden="false" customHeight="false" outlineLevel="0" collapsed="false">
      <c r="A21" s="14"/>
      <c r="B21" s="15"/>
      <c r="C21" s="15"/>
      <c r="D21" s="6"/>
      <c r="E21" s="59" t="s">
        <v>236</v>
      </c>
      <c r="F21" s="59"/>
      <c r="G21" s="59"/>
      <c r="H21" s="59"/>
      <c r="I21" s="6"/>
      <c r="J21" s="10"/>
    </row>
    <row r="22" customFormat="false" ht="13.2" hidden="false" customHeight="false" outlineLevel="0" collapsed="false">
      <c r="A22" s="328" t="s">
        <v>231</v>
      </c>
      <c r="B22" s="270" t="n">
        <v>6</v>
      </c>
      <c r="C22" s="5"/>
      <c r="D22" s="6"/>
      <c r="E22" s="101" t="s">
        <v>237</v>
      </c>
      <c r="F22" s="101"/>
      <c r="G22" s="101"/>
      <c r="H22" s="101"/>
      <c r="I22" s="6"/>
      <c r="J22" s="10"/>
    </row>
    <row r="23" customFormat="false" ht="13.8" hidden="false" customHeight="false" outlineLevel="0" collapsed="false">
      <c r="A23" s="341" t="s">
        <v>212</v>
      </c>
      <c r="B23" s="270" t="n">
        <v>16</v>
      </c>
      <c r="C23" s="256"/>
      <c r="D23" s="6"/>
      <c r="E23" s="363" t="s">
        <v>238</v>
      </c>
      <c r="F23" s="364"/>
      <c r="G23" s="59" t="n">
        <v>21</v>
      </c>
      <c r="H23" s="59" t="n">
        <v>26</v>
      </c>
      <c r="I23" s="6"/>
      <c r="J23" s="10"/>
    </row>
    <row r="24" customFormat="false" ht="15.6" hidden="false" customHeight="false" outlineLevel="0" collapsed="false">
      <c r="A24" s="341" t="s">
        <v>232</v>
      </c>
      <c r="B24" s="365" t="n">
        <f aca="false">B25/(B23-B22)</f>
        <v>1100</v>
      </c>
      <c r="C24" s="6"/>
      <c r="D24" s="6"/>
      <c r="E24" s="313" t="s">
        <v>239</v>
      </c>
      <c r="F24" s="366"/>
      <c r="G24" s="59" t="n">
        <v>10</v>
      </c>
      <c r="H24" s="59"/>
      <c r="I24" s="6"/>
      <c r="J24" s="10"/>
    </row>
    <row r="25" customFormat="false" ht="13.2" hidden="false" customHeight="false" outlineLevel="0" collapsed="false">
      <c r="A25" s="328" t="s">
        <v>233</v>
      </c>
      <c r="B25" s="293" t="n">
        <v>11000</v>
      </c>
      <c r="C25" s="6"/>
      <c r="D25" s="6"/>
      <c r="E25" s="313" t="s">
        <v>240</v>
      </c>
      <c r="F25" s="366"/>
      <c r="G25" s="59" t="n">
        <v>70</v>
      </c>
      <c r="H25" s="59"/>
      <c r="I25" s="6"/>
      <c r="J25" s="10"/>
    </row>
    <row r="26" customFormat="false" ht="13.2" hidden="false" customHeight="false" outlineLevel="0" collapsed="false">
      <c r="A26" s="4"/>
      <c r="B26" s="253"/>
      <c r="C26" s="6"/>
      <c r="D26" s="6"/>
      <c r="E26" s="6"/>
      <c r="F26" s="6"/>
      <c r="G26" s="6"/>
      <c r="H26" s="6"/>
      <c r="I26" s="6"/>
      <c r="J26" s="10"/>
    </row>
    <row r="27" customFormat="false" ht="13.2" hidden="false" customHeight="false" outlineLevel="0" collapsed="false">
      <c r="A27" s="4"/>
      <c r="B27" s="253"/>
      <c r="C27" s="6"/>
      <c r="D27" s="6"/>
      <c r="E27" s="6"/>
      <c r="F27" s="6"/>
      <c r="G27" s="6"/>
      <c r="H27" s="17"/>
      <c r="I27" s="17"/>
      <c r="J27" s="10"/>
    </row>
    <row r="28" customFormat="false" ht="13.8" hidden="false" customHeight="false" outlineLevel="0" collapsed="false">
      <c r="A28" s="12"/>
      <c r="B28" s="6"/>
      <c r="C28" s="6"/>
      <c r="D28" s="6"/>
      <c r="E28" s="6"/>
      <c r="F28" s="6"/>
      <c r="G28" s="6"/>
      <c r="H28" s="6"/>
      <c r="I28" s="6"/>
      <c r="J28" s="10"/>
    </row>
    <row r="29" customFormat="false" ht="13.2" hidden="false" customHeight="false" outlineLevel="0" collapsed="false">
      <c r="A29" s="389" t="s">
        <v>245</v>
      </c>
      <c r="B29" s="390"/>
      <c r="C29" s="390"/>
      <c r="D29" s="390"/>
      <c r="E29" s="390"/>
      <c r="F29" s="390"/>
      <c r="G29" s="390"/>
      <c r="H29" s="390"/>
      <c r="I29" s="390"/>
      <c r="J29" s="390"/>
    </row>
    <row r="30" customFormat="false" ht="13.2" hidden="false" customHeight="false" outlineLevel="0" collapsed="false">
      <c r="A30" s="14" t="s">
        <v>15</v>
      </c>
      <c r="B30" s="15" t="s">
        <v>30</v>
      </c>
      <c r="C30" s="15"/>
      <c r="D30" s="16"/>
      <c r="E30" s="15"/>
      <c r="F30" s="6"/>
      <c r="G30" s="6"/>
      <c r="H30" s="6"/>
      <c r="I30" s="6"/>
      <c r="J30" s="6"/>
    </row>
    <row r="31" customFormat="false" ht="13.2" hidden="false" customHeight="false" outlineLevel="0" collapsed="false">
      <c r="A31" s="391" t="s">
        <v>31</v>
      </c>
      <c r="B31" s="34" t="n">
        <v>43831</v>
      </c>
      <c r="C31" s="35" t="s">
        <v>32</v>
      </c>
      <c r="D31" s="36" t="n">
        <v>43951</v>
      </c>
      <c r="E31" s="6"/>
      <c r="F31" s="6"/>
      <c r="G31" s="6"/>
      <c r="H31" s="6"/>
      <c r="I31" s="6"/>
      <c r="J31" s="6"/>
    </row>
    <row r="32" customFormat="false" ht="14.4" hidden="false" customHeight="false" outlineLevel="0" collapsed="false">
      <c r="A32" s="392"/>
      <c r="B32" s="109" t="s">
        <v>82</v>
      </c>
      <c r="C32" s="109" t="s">
        <v>83</v>
      </c>
      <c r="D32" s="6"/>
      <c r="E32" s="6"/>
      <c r="F32" s="6"/>
      <c r="G32" s="6"/>
      <c r="H32" s="6"/>
      <c r="I32" s="15"/>
      <c r="J32" s="6"/>
    </row>
    <row r="33" customFormat="false" ht="13.2" hidden="false" customHeight="false" outlineLevel="0" collapsed="false">
      <c r="A33" s="393" t="s">
        <v>86</v>
      </c>
      <c r="B33" s="112" t="n">
        <v>43831</v>
      </c>
      <c r="C33" s="112" t="n">
        <v>43876</v>
      </c>
      <c r="D33" s="6"/>
      <c r="E33" s="6"/>
      <c r="F33" s="6"/>
      <c r="G33" s="6"/>
      <c r="H33" s="6"/>
      <c r="I33" s="15"/>
      <c r="J33" s="6"/>
    </row>
    <row r="34" customFormat="false" ht="12.75" hidden="false" customHeight="true" outlineLevel="0" collapsed="false">
      <c r="A34" s="393"/>
      <c r="B34" s="119" t="s">
        <v>32</v>
      </c>
      <c r="C34" s="119" t="s">
        <v>32</v>
      </c>
      <c r="D34" s="6"/>
      <c r="E34" s="6"/>
      <c r="F34" s="6"/>
      <c r="G34" s="6"/>
      <c r="H34" s="6"/>
      <c r="I34" s="15"/>
      <c r="J34" s="6"/>
    </row>
    <row r="35" customFormat="false" ht="24.75" hidden="false" customHeight="true" outlineLevel="0" collapsed="false">
      <c r="A35" s="393"/>
      <c r="B35" s="119" t="n">
        <v>43875</v>
      </c>
      <c r="C35" s="119" t="n">
        <v>43951</v>
      </c>
      <c r="D35" s="6"/>
      <c r="E35" s="6"/>
      <c r="F35" s="6"/>
      <c r="G35" s="6"/>
      <c r="H35" s="6"/>
      <c r="I35" s="15"/>
      <c r="J35" s="6"/>
    </row>
    <row r="36" customFormat="false" ht="13.2" hidden="false" customHeight="false" outlineLevel="0" collapsed="false">
      <c r="A36" s="394" t="s">
        <v>246</v>
      </c>
      <c r="B36" s="395" t="s">
        <v>247</v>
      </c>
      <c r="C36" s="395"/>
      <c r="D36" s="366"/>
      <c r="E36" s="6"/>
      <c r="F36" s="6"/>
      <c r="G36" s="6"/>
      <c r="H36" s="6"/>
      <c r="I36" s="6"/>
      <c r="J36" s="6"/>
    </row>
    <row r="37" customFormat="false" ht="13.2" hidden="false" customHeight="false" outlineLevel="0" collapsed="false">
      <c r="A37" s="391" t="s">
        <v>248</v>
      </c>
      <c r="B37" s="396" t="n">
        <v>20</v>
      </c>
      <c r="C37" s="396" t="n">
        <v>15</v>
      </c>
      <c r="D37" s="6"/>
      <c r="E37" s="6"/>
      <c r="F37" s="6"/>
      <c r="G37" s="6"/>
      <c r="H37" s="6"/>
      <c r="I37" s="6"/>
      <c r="J37" s="6"/>
    </row>
    <row r="38" customFormat="false" ht="13.2" hidden="false" customHeight="false" outlineLevel="0" collapsed="false">
      <c r="A38" s="391" t="s">
        <v>37</v>
      </c>
      <c r="B38" s="397" t="n">
        <v>10</v>
      </c>
      <c r="C38" s="397" t="n">
        <v>5</v>
      </c>
      <c r="D38" s="6"/>
      <c r="E38" s="6"/>
      <c r="F38" s="6"/>
      <c r="G38" s="6"/>
      <c r="H38" s="6"/>
      <c r="I38" s="6"/>
      <c r="J38" s="6"/>
    </row>
    <row r="39" customFormat="false" ht="13.2" hidden="false" customHeight="false" outlineLevel="0" collapsed="false">
      <c r="A39" s="391" t="s">
        <v>38</v>
      </c>
      <c r="B39" s="397" t="n">
        <v>0</v>
      </c>
      <c r="C39" s="397" t="n">
        <v>0</v>
      </c>
      <c r="D39" s="6"/>
      <c r="E39" s="6"/>
      <c r="F39" s="6"/>
      <c r="G39" s="6"/>
      <c r="H39" s="6"/>
      <c r="I39" s="6"/>
      <c r="J39" s="6"/>
    </row>
    <row r="40" customFormat="false" ht="13.2" hidden="false" customHeight="false" outlineLevel="0" collapsed="false">
      <c r="A40" s="391" t="s">
        <v>39</v>
      </c>
      <c r="B40" s="397" t="n">
        <v>25</v>
      </c>
      <c r="C40" s="397" t="n">
        <v>60</v>
      </c>
      <c r="D40" s="6"/>
      <c r="E40" s="6"/>
      <c r="F40" s="6"/>
      <c r="G40" s="6"/>
      <c r="H40" s="6"/>
      <c r="I40" s="6"/>
      <c r="J40" s="6"/>
    </row>
    <row r="41" customFormat="false" ht="15.75" hidden="false" customHeight="true" outlineLevel="0" collapsed="false">
      <c r="A41" s="391" t="s">
        <v>40</v>
      </c>
      <c r="B41" s="46" t="n">
        <f aca="false">(B42-(B37-B38)*B40)/(B38-B39)</f>
        <v>275</v>
      </c>
      <c r="C41" s="46" t="n">
        <f aca="false">(C42-(C37-C38)*C40)/(C38-C39)</f>
        <v>680</v>
      </c>
      <c r="D41" s="6"/>
      <c r="E41" s="6"/>
      <c r="F41" s="6"/>
      <c r="G41" s="6"/>
      <c r="H41" s="6"/>
      <c r="I41" s="6"/>
      <c r="J41" s="6"/>
    </row>
    <row r="42" customFormat="false" ht="15.75" hidden="false" customHeight="true" outlineLevel="0" collapsed="false">
      <c r="A42" s="391" t="s">
        <v>41</v>
      </c>
      <c r="B42" s="397" t="n">
        <v>3000</v>
      </c>
      <c r="C42" s="397" t="n">
        <v>4000</v>
      </c>
      <c r="D42" s="6"/>
      <c r="E42" s="6"/>
      <c r="F42" s="6"/>
      <c r="G42" s="6"/>
      <c r="H42" s="6"/>
      <c r="I42" s="6"/>
      <c r="J42" s="6"/>
    </row>
    <row r="43" customFormat="false" ht="13.8" hidden="false" customHeight="false" outlineLevel="0" collapsed="false">
      <c r="A43" s="47"/>
      <c r="B43" s="29"/>
      <c r="C43" s="29"/>
      <c r="D43" s="29"/>
      <c r="E43" s="29"/>
      <c r="F43" s="29"/>
      <c r="G43" s="29"/>
      <c r="H43" s="29"/>
      <c r="I43" s="29"/>
      <c r="J43" s="29"/>
    </row>
    <row r="44" customFormat="false" ht="13.2" hidden="false" customHeight="false" outlineLevel="0" collapsed="false">
      <c r="A44" s="13" t="s">
        <v>42</v>
      </c>
      <c r="B44" s="13"/>
      <c r="C44" s="13"/>
      <c r="D44" s="13"/>
      <c r="E44" s="13"/>
      <c r="F44" s="13"/>
      <c r="G44" s="13"/>
      <c r="H44" s="13"/>
      <c r="I44" s="13"/>
      <c r="J44" s="13"/>
    </row>
    <row r="45" customFormat="false" ht="13.8" hidden="false" customHeight="false" outlineLevel="0" collapsed="false">
      <c r="A45" s="14" t="s">
        <v>17</v>
      </c>
      <c r="B45" s="17" t="n">
        <v>43831</v>
      </c>
      <c r="C45" s="18" t="s">
        <v>18</v>
      </c>
      <c r="D45" s="17" t="n">
        <v>43951</v>
      </c>
      <c r="E45" s="6"/>
      <c r="F45" s="6"/>
      <c r="G45" s="6"/>
      <c r="H45" s="6"/>
      <c r="I45" s="6"/>
      <c r="J45" s="10"/>
    </row>
    <row r="46" customFormat="false" ht="13.8" hidden="false" customHeight="false" outlineLevel="0" collapsed="false">
      <c r="A46" s="14" t="s">
        <v>162</v>
      </c>
      <c r="B46" s="367" t="s">
        <v>181</v>
      </c>
      <c r="C46" s="367"/>
      <c r="D46" s="367"/>
      <c r="E46" s="367"/>
      <c r="F46" s="367"/>
      <c r="G46" s="367"/>
      <c r="H46" s="367"/>
      <c r="I46" s="367"/>
      <c r="J46" s="367"/>
    </row>
    <row r="47" customFormat="false" ht="13.8" hidden="false" customHeight="false" outlineLevel="0" collapsed="false">
      <c r="A47" s="12"/>
      <c r="B47" s="6"/>
      <c r="C47" s="6"/>
      <c r="D47" s="6"/>
      <c r="E47" s="6"/>
      <c r="F47" s="6"/>
      <c r="G47" s="259"/>
      <c r="H47" s="6"/>
      <c r="I47" s="6"/>
      <c r="J47" s="10"/>
    </row>
    <row r="48" customFormat="false" ht="13.2" hidden="false" customHeight="false" outlineLevel="0" collapsed="false">
      <c r="A48" s="4" t="s">
        <v>44</v>
      </c>
      <c r="B48" s="368" t="n">
        <v>43831</v>
      </c>
      <c r="C48" s="369" t="s">
        <v>18</v>
      </c>
      <c r="D48" s="370" t="n">
        <v>43875</v>
      </c>
      <c r="E48" s="263"/>
      <c r="F48" s="368" t="n">
        <v>43876</v>
      </c>
      <c r="G48" s="369" t="s">
        <v>18</v>
      </c>
      <c r="H48" s="370" t="n">
        <v>43951</v>
      </c>
      <c r="I48" s="6"/>
      <c r="J48" s="371"/>
    </row>
    <row r="49" customFormat="false" ht="13.2" hidden="false" customHeight="true" outlineLevel="0" collapsed="false">
      <c r="A49" s="4"/>
      <c r="B49" s="372" t="s">
        <v>182</v>
      </c>
      <c r="C49" s="372"/>
      <c r="D49" s="372"/>
      <c r="E49" s="373"/>
      <c r="F49" s="372" t="s">
        <v>182</v>
      </c>
      <c r="G49" s="372"/>
      <c r="H49" s="372"/>
      <c r="I49" s="6"/>
      <c r="J49" s="374"/>
    </row>
    <row r="50" customFormat="false" ht="24" hidden="false" customHeight="false" outlineLevel="0" collapsed="false">
      <c r="A50" s="265" t="s">
        <v>183</v>
      </c>
      <c r="B50" s="266" t="s">
        <v>184</v>
      </c>
      <c r="C50" s="267" t="s">
        <v>185</v>
      </c>
      <c r="D50" s="268" t="s">
        <v>186</v>
      </c>
      <c r="E50" s="269"/>
      <c r="F50" s="266" t="s">
        <v>184</v>
      </c>
      <c r="G50" s="267" t="s">
        <v>185</v>
      </c>
      <c r="H50" s="268" t="s">
        <v>186</v>
      </c>
      <c r="I50" s="6"/>
      <c r="J50" s="375"/>
    </row>
    <row r="51" customFormat="false" ht="13.2" hidden="false" customHeight="true" outlineLevel="0" collapsed="false">
      <c r="A51" s="376" t="s">
        <v>187</v>
      </c>
      <c r="B51" s="77" t="n">
        <v>15</v>
      </c>
      <c r="C51" s="270" t="n">
        <v>0</v>
      </c>
      <c r="D51" s="377" t="n">
        <v>100</v>
      </c>
      <c r="E51" s="272"/>
      <c r="F51" s="77" t="n">
        <v>10</v>
      </c>
      <c r="G51" s="270" t="n">
        <v>0</v>
      </c>
      <c r="H51" s="377" t="n">
        <v>100</v>
      </c>
      <c r="I51" s="6"/>
      <c r="J51" s="20"/>
    </row>
    <row r="52" customFormat="false" ht="13.2" hidden="false" customHeight="false" outlineLevel="0" collapsed="false">
      <c r="A52" s="376"/>
      <c r="B52" s="77" t="n">
        <v>20</v>
      </c>
      <c r="C52" s="270" t="n">
        <f aca="false">(C51+(B52-B51)*D51)</f>
        <v>500</v>
      </c>
      <c r="D52" s="377" t="n">
        <v>200</v>
      </c>
      <c r="E52" s="272"/>
      <c r="F52" s="77" t="n">
        <v>20</v>
      </c>
      <c r="G52" s="270" t="n">
        <f aca="false">(G51+(F52-F51)*H51)</f>
        <v>1000</v>
      </c>
      <c r="H52" s="377" t="n">
        <v>200</v>
      </c>
      <c r="I52" s="6"/>
      <c r="J52" s="20"/>
    </row>
    <row r="53" customFormat="false" ht="13.2" hidden="false" customHeight="false" outlineLevel="0" collapsed="false">
      <c r="A53" s="376"/>
      <c r="B53" s="77" t="n">
        <v>25</v>
      </c>
      <c r="C53" s="270" t="n">
        <f aca="false">(C52+(B53-B52)*D52)</f>
        <v>1500</v>
      </c>
      <c r="D53" s="378" t="n">
        <f aca="false">(C54-C53)/(B54-B53)</f>
        <v>400</v>
      </c>
      <c r="E53" s="379"/>
      <c r="F53" s="77" t="n">
        <v>30</v>
      </c>
      <c r="G53" s="270" t="n">
        <f aca="false">(G52+(F53-F52)*H52)</f>
        <v>3000</v>
      </c>
      <c r="H53" s="378" t="n">
        <f aca="false">(G54-G53)/(F54-F53)</f>
        <v>250</v>
      </c>
      <c r="I53" s="6"/>
      <c r="J53" s="20"/>
    </row>
    <row r="54" customFormat="false" ht="13.8" hidden="false" customHeight="false" outlineLevel="0" collapsed="false">
      <c r="A54" s="376"/>
      <c r="B54" s="274" t="n">
        <v>35</v>
      </c>
      <c r="C54" s="275" t="n">
        <v>5500</v>
      </c>
      <c r="D54" s="381" t="n">
        <v>0</v>
      </c>
      <c r="E54" s="272"/>
      <c r="F54" s="274" t="n">
        <v>40</v>
      </c>
      <c r="G54" s="275" t="n">
        <v>5500</v>
      </c>
      <c r="H54" s="381" t="n">
        <v>0</v>
      </c>
      <c r="I54" s="6"/>
      <c r="J54" s="20"/>
    </row>
    <row r="55" customFormat="false" ht="13.2" hidden="false" customHeight="false" outlineLevel="0" collapsed="false">
      <c r="A55" s="12"/>
      <c r="B55" s="6"/>
      <c r="C55" s="6"/>
      <c r="D55" s="6"/>
      <c r="E55" s="6"/>
      <c r="F55" s="6"/>
      <c r="G55" s="6"/>
      <c r="H55" s="6"/>
      <c r="I55" s="6"/>
      <c r="J55" s="10"/>
    </row>
    <row r="56" customFormat="false" ht="13.2" hidden="false" customHeight="false" outlineLevel="0" collapsed="false">
      <c r="A56" s="4" t="s">
        <v>28</v>
      </c>
      <c r="B56" s="5" t="n">
        <f aca="false">C54+G54</f>
        <v>11000</v>
      </c>
      <c r="C56" s="6"/>
      <c r="D56" s="6"/>
      <c r="E56" s="6"/>
      <c r="F56" s="6"/>
      <c r="G56" s="6"/>
      <c r="H56" s="6"/>
      <c r="I56" s="6"/>
      <c r="J56" s="10"/>
    </row>
    <row r="57" customFormat="false" ht="13.2" hidden="false" customHeight="false" outlineLevel="0" collapsed="false">
      <c r="A57" s="4"/>
      <c r="B57" s="5"/>
      <c r="C57" s="6"/>
      <c r="D57" s="6"/>
      <c r="E57" s="6"/>
      <c r="F57" s="6"/>
      <c r="G57" s="6"/>
      <c r="H57" s="6"/>
      <c r="I57" s="6"/>
      <c r="J57" s="10"/>
    </row>
    <row r="58" customFormat="false" ht="13.2" hidden="false" customHeight="false" outlineLevel="0" collapsed="false">
      <c r="A58" s="382" t="s">
        <v>241</v>
      </c>
      <c r="B58" s="383"/>
      <c r="C58" s="383"/>
      <c r="D58" s="383"/>
      <c r="E58" s="383"/>
      <c r="F58" s="383"/>
      <c r="G58" s="383"/>
      <c r="H58" s="383"/>
      <c r="I58" s="383"/>
      <c r="J58" s="384"/>
    </row>
    <row r="59" customFormat="false" ht="13.8" hidden="false" customHeight="false" outlineLevel="0" collapsed="false">
      <c r="A59" s="12"/>
      <c r="B59" s="6"/>
      <c r="C59" s="6"/>
      <c r="D59" s="5"/>
      <c r="E59" s="18"/>
      <c r="F59" s="6"/>
      <c r="G59" s="6"/>
      <c r="H59" s="6"/>
      <c r="I59" s="6"/>
      <c r="J59" s="10"/>
    </row>
    <row r="60" customFormat="false" ht="13.2" hidden="false" customHeight="false" outlineLevel="0" collapsed="false">
      <c r="A60" s="162" t="s">
        <v>63</v>
      </c>
      <c r="B60" s="385" t="s">
        <v>64</v>
      </c>
      <c r="C60" s="385"/>
      <c r="D60" s="163" t="s">
        <v>65</v>
      </c>
      <c r="E60" s="163"/>
      <c r="F60" s="163" t="s">
        <v>66</v>
      </c>
      <c r="G60" s="163"/>
      <c r="H60" s="163" t="s">
        <v>67</v>
      </c>
      <c r="I60" s="163"/>
      <c r="J60" s="386" t="s">
        <v>68</v>
      </c>
    </row>
    <row r="61" customFormat="false" ht="13.8" hidden="false" customHeight="false" outlineLevel="0" collapsed="false">
      <c r="A61" s="274" t="s">
        <v>69</v>
      </c>
      <c r="B61" s="224" t="n">
        <f aca="false">B16+B25+B42+C42+B56</f>
        <v>40000</v>
      </c>
      <c r="C61" s="224"/>
      <c r="D61" s="224"/>
      <c r="E61" s="224"/>
      <c r="F61" s="224"/>
      <c r="G61" s="224"/>
      <c r="H61" s="224"/>
      <c r="I61" s="224"/>
      <c r="J61" s="387"/>
    </row>
    <row r="62" customFormat="false" ht="13.8" hidden="false" customHeight="false" outlineLevel="0" collapsed="false">
      <c r="A62" s="47"/>
      <c r="B62" s="29"/>
      <c r="C62" s="29"/>
      <c r="D62" s="388"/>
      <c r="E62" s="29"/>
      <c r="F62" s="29"/>
      <c r="G62" s="29"/>
      <c r="H62" s="29"/>
      <c r="I62" s="29"/>
      <c r="J62" s="242"/>
    </row>
  </sheetData>
  <mergeCells count="20">
    <mergeCell ref="A1:J1"/>
    <mergeCell ref="A3:J3"/>
    <mergeCell ref="A9:J9"/>
    <mergeCell ref="A18:J18"/>
    <mergeCell ref="E21:H21"/>
    <mergeCell ref="E22:H22"/>
    <mergeCell ref="A33:A35"/>
    <mergeCell ref="A44:J44"/>
    <mergeCell ref="B46:J46"/>
    <mergeCell ref="B49:D49"/>
    <mergeCell ref="F49:H49"/>
    <mergeCell ref="A51:A54"/>
    <mergeCell ref="B60:C60"/>
    <mergeCell ref="D60:E60"/>
    <mergeCell ref="F60:G60"/>
    <mergeCell ref="H60:I60"/>
    <mergeCell ref="B61:C61"/>
    <mergeCell ref="D61:E61"/>
    <mergeCell ref="F61:G61"/>
    <mergeCell ref="H61:I61"/>
  </mergeCells>
  <printOptions headings="false" gridLines="false" gridLinesSet="true" horizontalCentered="true" verticalCentered="true"/>
  <pageMargins left="0.359722222222222" right="0.3" top="0.520138888888889" bottom="1" header="0.511805555555555" footer="0.511805555555555"/>
  <pageSetup paperSize="9" scale="56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M4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2" activeCellId="0" sqref="K2"/>
    </sheetView>
  </sheetViews>
  <sheetFormatPr defaultRowHeight="13.2"/>
  <cols>
    <col collapsed="false" hidden="false" max="1" min="1" style="1" width="29.1093117408907"/>
    <col collapsed="false" hidden="false" max="2" min="2" style="1" width="10.8825910931174"/>
    <col collapsed="false" hidden="false" max="3" min="3" style="1" width="16.331983805668"/>
    <col collapsed="false" hidden="false" max="4" min="4" style="1" width="11.5546558704453"/>
    <col collapsed="false" hidden="false" max="5" min="5" style="1" width="12.4412955465587"/>
    <col collapsed="false" hidden="false" max="6" min="6" style="1" width="14.5546558704453"/>
    <col collapsed="false" hidden="false" max="7" min="7" style="1" width="11.9959514170041"/>
    <col collapsed="false" hidden="false" max="8" min="8" style="1" width="11.331983805668"/>
    <col collapsed="false" hidden="false" max="9" min="9" style="1" width="9.55465587044534"/>
    <col collapsed="false" hidden="false" max="10" min="10" style="1" width="12.8906882591093"/>
    <col collapsed="false" hidden="false" max="11" min="11" style="1" width="9.55465587044534"/>
    <col collapsed="false" hidden="false" max="12" min="12" style="1" width="13.6599190283401"/>
    <col collapsed="false" hidden="false" max="242" min="13" style="1" width="9.11336032388664"/>
    <col collapsed="false" hidden="false" max="243" min="243" style="1" width="31.5587044534413"/>
    <col collapsed="false" hidden="false" max="244" min="244" style="1" width="12.5546558704453"/>
    <col collapsed="false" hidden="false" max="245" min="245" style="1" width="10.6599190283401"/>
    <col collapsed="false" hidden="false" max="246" min="246" style="1" width="11.5546558704453"/>
    <col collapsed="false" hidden="false" max="253" min="247" style="1" width="9.55465587044534"/>
    <col collapsed="false" hidden="false" max="254" min="254" style="1" width="11.5546558704453"/>
    <col collapsed="false" hidden="false" max="256" min="255" style="1" width="9.11336032388664"/>
    <col collapsed="false" hidden="false" max="257" min="257" style="1" width="31.5587044534413"/>
    <col collapsed="false" hidden="false" max="258" min="258" style="1" width="12.5546558704453"/>
    <col collapsed="false" hidden="false" max="259" min="259" style="1" width="10.6599190283401"/>
    <col collapsed="false" hidden="false" max="260" min="260" style="1" width="11.5546558704453"/>
    <col collapsed="false" hidden="false" max="267" min="261" style="1" width="9.55465587044534"/>
    <col collapsed="false" hidden="false" max="268" min="268" style="1" width="11.5546558704453"/>
    <col collapsed="false" hidden="false" max="498" min="269" style="1" width="9.11336032388664"/>
    <col collapsed="false" hidden="false" max="499" min="499" style="1" width="31.5587044534413"/>
    <col collapsed="false" hidden="false" max="500" min="500" style="1" width="12.5546558704453"/>
    <col collapsed="false" hidden="false" max="501" min="501" style="1" width="10.6599190283401"/>
    <col collapsed="false" hidden="false" max="502" min="502" style="1" width="11.5546558704453"/>
    <col collapsed="false" hidden="false" max="509" min="503" style="1" width="9.55465587044534"/>
    <col collapsed="false" hidden="false" max="510" min="510" style="1" width="11.5546558704453"/>
    <col collapsed="false" hidden="false" max="512" min="511" style="1" width="9.11336032388664"/>
    <col collapsed="false" hidden="false" max="513" min="513" style="1" width="31.5587044534413"/>
    <col collapsed="false" hidden="false" max="514" min="514" style="1" width="12.5546558704453"/>
    <col collapsed="false" hidden="false" max="515" min="515" style="1" width="10.6599190283401"/>
    <col collapsed="false" hidden="false" max="516" min="516" style="1" width="11.5546558704453"/>
    <col collapsed="false" hidden="false" max="523" min="517" style="1" width="9.55465587044534"/>
    <col collapsed="false" hidden="false" max="524" min="524" style="1" width="11.5546558704453"/>
    <col collapsed="false" hidden="false" max="754" min="525" style="1" width="9.11336032388664"/>
    <col collapsed="false" hidden="false" max="755" min="755" style="1" width="31.5587044534413"/>
    <col collapsed="false" hidden="false" max="756" min="756" style="1" width="12.5546558704453"/>
    <col collapsed="false" hidden="false" max="757" min="757" style="1" width="10.6599190283401"/>
    <col collapsed="false" hidden="false" max="758" min="758" style="1" width="11.5546558704453"/>
    <col collapsed="false" hidden="false" max="765" min="759" style="1" width="9.55465587044534"/>
    <col collapsed="false" hidden="false" max="766" min="766" style="1" width="11.5546558704453"/>
    <col collapsed="false" hidden="false" max="768" min="767" style="1" width="9.11336032388664"/>
    <col collapsed="false" hidden="false" max="769" min="769" style="1" width="31.5587044534413"/>
    <col collapsed="false" hidden="false" max="770" min="770" style="1" width="12.5546558704453"/>
    <col collapsed="false" hidden="false" max="771" min="771" style="1" width="10.6599190283401"/>
    <col collapsed="false" hidden="false" max="772" min="772" style="1" width="11.5546558704453"/>
    <col collapsed="false" hidden="false" max="779" min="773" style="1" width="9.55465587044534"/>
    <col collapsed="false" hidden="false" max="780" min="780" style="1" width="11.5546558704453"/>
    <col collapsed="false" hidden="false" max="1010" min="781" style="1" width="9.11336032388664"/>
    <col collapsed="false" hidden="false" max="1011" min="1011" style="1" width="31.5587044534413"/>
    <col collapsed="false" hidden="false" max="1012" min="1012" style="1" width="12.5546558704453"/>
    <col collapsed="false" hidden="false" max="1013" min="1013" style="1" width="10.6599190283401"/>
    <col collapsed="false" hidden="false" max="1014" min="1014" style="1" width="11.5546558704453"/>
    <col collapsed="false" hidden="false" max="1021" min="1015" style="1" width="9.55465587044534"/>
    <col collapsed="false" hidden="false" max="1022" min="1022" style="1" width="11.5546558704453"/>
    <col collapsed="false" hidden="false" max="1025" min="1023" style="1" width="9.11336032388664"/>
  </cols>
  <sheetData>
    <row r="1" customFormat="false" ht="14.25" hidden="false" customHeight="true" outlineLevel="0" collapsed="false">
      <c r="A1" s="345" t="s">
        <v>249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0"/>
    </row>
    <row r="2" customFormat="false" ht="14.25" hidden="false" customHeight="true" outlineLevel="0" collapsed="false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5" t="s">
        <v>250</v>
      </c>
      <c r="L2" s="349"/>
      <c r="M2" s="0"/>
    </row>
    <row r="3" customFormat="false" ht="13.2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0"/>
    </row>
    <row r="4" customFormat="false" ht="13.2" hidden="false" customHeight="false" outlineLevel="0" collapsed="false">
      <c r="A4" s="4" t="s">
        <v>251</v>
      </c>
      <c r="B4" s="5"/>
      <c r="C4" s="6"/>
      <c r="D4" s="6"/>
      <c r="E4" s="7" t="s">
        <v>3</v>
      </c>
      <c r="F4" s="8" t="s">
        <v>4</v>
      </c>
      <c r="G4" s="6"/>
      <c r="H4" s="6"/>
      <c r="I4" s="7" t="s">
        <v>5</v>
      </c>
      <c r="J4" s="8" t="s">
        <v>244</v>
      </c>
      <c r="K4" s="0"/>
      <c r="L4" s="10"/>
      <c r="M4" s="0"/>
    </row>
    <row r="5" customFormat="false" ht="13.2" hidden="false" customHeight="false" outlineLevel="0" collapsed="false">
      <c r="A5" s="4"/>
      <c r="B5" s="5"/>
      <c r="C5" s="6"/>
      <c r="D5" s="6"/>
      <c r="E5" s="6"/>
      <c r="F5" s="6"/>
      <c r="G5" s="7" t="s">
        <v>8</v>
      </c>
      <c r="H5" s="355" t="s">
        <v>9</v>
      </c>
      <c r="I5" s="6"/>
      <c r="J5" s="5"/>
      <c r="K5" s="6"/>
      <c r="L5" s="10"/>
      <c r="M5" s="0"/>
    </row>
    <row r="6" customFormat="false" ht="13.2" hidden="false" customHeight="false" outlineLevel="0" collapsed="false">
      <c r="A6" s="4" t="s">
        <v>10</v>
      </c>
      <c r="B6" s="5" t="s">
        <v>252</v>
      </c>
      <c r="C6" s="6"/>
      <c r="D6" s="6"/>
      <c r="E6" s="6"/>
      <c r="F6" s="6"/>
      <c r="G6" s="11" t="s">
        <v>11</v>
      </c>
      <c r="H6" s="11"/>
      <c r="I6" s="11"/>
      <c r="J6" s="5" t="s">
        <v>9</v>
      </c>
      <c r="K6" s="6"/>
      <c r="L6" s="10"/>
      <c r="M6" s="0"/>
    </row>
    <row r="7" customFormat="false" ht="13.2" hidden="false" customHeight="false" outlineLevel="0" collapsed="false">
      <c r="A7" s="4" t="s">
        <v>12</v>
      </c>
      <c r="B7" s="6"/>
      <c r="C7" s="6"/>
      <c r="D7" s="6"/>
      <c r="E7" s="6"/>
      <c r="F7" s="6"/>
      <c r="G7" s="6"/>
      <c r="H7" s="6"/>
      <c r="I7" s="7" t="s">
        <v>13</v>
      </c>
      <c r="J7" s="27" t="n">
        <v>40000</v>
      </c>
      <c r="K7" s="6"/>
      <c r="L7" s="10"/>
      <c r="M7" s="0"/>
    </row>
    <row r="8" customFormat="false" ht="13.8" hidden="false" customHeight="false" outlineLevel="0" collapsed="false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10"/>
      <c r="M8" s="0"/>
    </row>
    <row r="9" customFormat="false" ht="13.2" hidden="false" customHeight="false" outlineLevel="0" collapsed="false">
      <c r="A9" s="13" t="s">
        <v>253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0"/>
    </row>
    <row r="10" customFormat="false" ht="13.2" hidden="false" customHeight="false" outlineLevel="0" collapsed="false">
      <c r="A10" s="14" t="s">
        <v>17</v>
      </c>
      <c r="B10" s="361" t="n">
        <v>43739</v>
      </c>
      <c r="C10" s="18" t="s">
        <v>18</v>
      </c>
      <c r="D10" s="361" t="n">
        <v>43809</v>
      </c>
      <c r="E10" s="6"/>
      <c r="F10" s="6"/>
      <c r="G10" s="6"/>
      <c r="H10" s="6"/>
      <c r="I10" s="6"/>
      <c r="J10" s="6"/>
      <c r="K10" s="6"/>
      <c r="L10" s="10"/>
      <c r="M10" s="0"/>
    </row>
    <row r="11" customFormat="false" ht="13.8" hidden="false" customHeight="false" outlineLevel="0" collapsed="false">
      <c r="A11" s="14" t="s">
        <v>19</v>
      </c>
      <c r="B11" s="15" t="s">
        <v>254</v>
      </c>
      <c r="C11" s="15"/>
      <c r="D11" s="15"/>
      <c r="E11" s="233"/>
      <c r="F11" s="6"/>
      <c r="G11" s="6"/>
      <c r="H11" s="6"/>
      <c r="I11" s="6"/>
      <c r="J11" s="6"/>
      <c r="K11" s="6"/>
      <c r="L11" s="10"/>
      <c r="M11" s="0"/>
    </row>
    <row r="12" customFormat="false" ht="13.2" hidden="false" customHeight="false" outlineLevel="0" collapsed="false">
      <c r="A12" s="14"/>
      <c r="B12" s="15"/>
      <c r="C12" s="15"/>
      <c r="D12" s="6"/>
      <c r="E12" s="6"/>
      <c r="F12" s="6"/>
      <c r="G12" s="6"/>
      <c r="H12" s="6"/>
      <c r="I12" s="6"/>
      <c r="J12" s="6"/>
      <c r="K12" s="6"/>
      <c r="L12" s="10"/>
      <c r="M12" s="0"/>
    </row>
    <row r="13" customFormat="false" ht="13.2" hidden="false" customHeight="false" outlineLevel="0" collapsed="false">
      <c r="A13" s="328" t="s">
        <v>231</v>
      </c>
      <c r="B13" s="270" t="n">
        <v>15</v>
      </c>
      <c r="C13" s="5"/>
      <c r="D13" s="6"/>
      <c r="E13" s="6"/>
      <c r="F13" s="6"/>
      <c r="G13" s="6"/>
      <c r="H13" s="6"/>
      <c r="I13" s="6"/>
      <c r="J13" s="6"/>
      <c r="K13" s="5"/>
      <c r="L13" s="284"/>
      <c r="M13" s="0"/>
    </row>
    <row r="14" customFormat="false" ht="13.2" hidden="false" customHeight="false" outlineLevel="0" collapsed="false">
      <c r="A14" s="341" t="s">
        <v>212</v>
      </c>
      <c r="B14" s="270" t="n">
        <v>30</v>
      </c>
      <c r="C14" s="256"/>
      <c r="D14" s="6"/>
      <c r="E14" s="6"/>
      <c r="F14" s="6"/>
      <c r="G14" s="6"/>
      <c r="H14" s="6"/>
      <c r="I14" s="6"/>
      <c r="J14" s="6"/>
      <c r="K14" s="6"/>
      <c r="L14" s="10"/>
      <c r="M14" s="0"/>
    </row>
    <row r="15" customFormat="false" ht="15.6" hidden="false" customHeight="false" outlineLevel="0" collapsed="false">
      <c r="A15" s="341" t="s">
        <v>232</v>
      </c>
      <c r="B15" s="362" t="n">
        <f aca="false">B16/(B14-B13)</f>
        <v>1000</v>
      </c>
      <c r="C15" s="6"/>
      <c r="D15" s="6"/>
      <c r="E15" s="6"/>
      <c r="F15" s="6"/>
      <c r="G15" s="6"/>
      <c r="H15" s="6"/>
      <c r="I15" s="6"/>
      <c r="J15" s="6"/>
      <c r="K15" s="6"/>
      <c r="L15" s="10"/>
      <c r="M15" s="0"/>
    </row>
    <row r="16" customFormat="false" ht="13.2" hidden="false" customHeight="false" outlineLevel="0" collapsed="false">
      <c r="A16" s="328" t="s">
        <v>233</v>
      </c>
      <c r="B16" s="293" t="n">
        <v>15000</v>
      </c>
      <c r="C16" s="6"/>
      <c r="D16" s="6"/>
      <c r="E16" s="6"/>
      <c r="F16" s="6"/>
      <c r="G16" s="6"/>
      <c r="H16" s="6"/>
      <c r="I16" s="6"/>
      <c r="J16" s="6"/>
      <c r="K16" s="6"/>
      <c r="L16" s="10"/>
      <c r="M16" s="0"/>
    </row>
    <row r="17" customFormat="false" ht="13.8" hidden="false" customHeight="false" outlineLevel="0" collapsed="false">
      <c r="A17" s="4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42"/>
      <c r="M17" s="0"/>
    </row>
    <row r="18" customFormat="false" ht="13.2" hidden="false" customHeight="false" outlineLevel="0" collapsed="false">
      <c r="A18" s="13" t="s">
        <v>234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0"/>
    </row>
    <row r="19" customFormat="false" ht="14.4" hidden="false" customHeight="false" outlineLevel="0" collapsed="false">
      <c r="A19" s="298" t="s">
        <v>15</v>
      </c>
      <c r="B19" s="299" t="s">
        <v>193</v>
      </c>
      <c r="C19" s="299"/>
      <c r="D19" s="300"/>
      <c r="E19" s="301"/>
      <c r="F19" s="302"/>
      <c r="G19" s="302"/>
      <c r="H19" s="302"/>
      <c r="I19" s="37"/>
      <c r="J19" s="37"/>
      <c r="K19" s="37"/>
      <c r="L19" s="37"/>
      <c r="M19" s="0"/>
    </row>
    <row r="20" customFormat="false" ht="14.4" hidden="false" customHeight="false" outlineLevel="0" collapsed="false">
      <c r="A20" s="298" t="s">
        <v>17</v>
      </c>
      <c r="B20" s="361" t="n">
        <v>43753</v>
      </c>
      <c r="C20" s="18" t="s">
        <v>18</v>
      </c>
      <c r="D20" s="361" t="n">
        <v>43809</v>
      </c>
      <c r="E20" s="37"/>
      <c r="F20" s="37"/>
      <c r="G20" s="37"/>
      <c r="H20" s="37"/>
      <c r="I20" s="37"/>
      <c r="J20" s="37"/>
      <c r="K20" s="37"/>
      <c r="L20" s="37"/>
      <c r="M20" s="0"/>
    </row>
    <row r="21" customFormat="false" ht="14.4" hidden="false" customHeight="false" outlineLevel="0" collapsed="false">
      <c r="A21" s="306" t="s">
        <v>255</v>
      </c>
      <c r="B21" s="6"/>
      <c r="C21" s="6"/>
      <c r="D21" s="307" t="n">
        <v>18</v>
      </c>
      <c r="E21" s="308" t="s">
        <v>195</v>
      </c>
      <c r="F21" s="6"/>
      <c r="G21" s="309" t="n">
        <v>0.6</v>
      </c>
      <c r="H21" s="307" t="s">
        <v>196</v>
      </c>
      <c r="I21" s="310" t="n">
        <v>3</v>
      </c>
      <c r="J21" s="311" t="s">
        <v>173</v>
      </c>
      <c r="K21" s="37"/>
      <c r="L21" s="37"/>
      <c r="M21" s="0"/>
    </row>
    <row r="22" customFormat="false" ht="14.4" hidden="false" customHeight="false" outlineLevel="0" collapsed="false">
      <c r="A22" s="328" t="s">
        <v>256</v>
      </c>
      <c r="B22" s="362" t="n">
        <f aca="false">I21</f>
        <v>3</v>
      </c>
      <c r="C22" s="5"/>
      <c r="D22" s="6"/>
      <c r="E22" s="6"/>
      <c r="F22" s="6"/>
      <c r="G22" s="6"/>
      <c r="H22" s="6"/>
      <c r="I22" s="6"/>
      <c r="J22" s="37"/>
      <c r="K22" s="37"/>
      <c r="L22" s="37"/>
      <c r="M22" s="0"/>
    </row>
    <row r="23" customFormat="false" ht="13.2" hidden="false" customHeight="false" outlineLevel="0" collapsed="false">
      <c r="A23" s="341" t="s">
        <v>212</v>
      </c>
      <c r="B23" s="270" t="n">
        <v>7</v>
      </c>
      <c r="C23" s="256"/>
      <c r="D23" s="6"/>
      <c r="E23" s="6"/>
      <c r="F23" s="6"/>
      <c r="G23" s="6"/>
      <c r="H23" s="6"/>
      <c r="I23" s="6"/>
      <c r="J23" s="6"/>
      <c r="K23" s="6"/>
      <c r="L23" s="10"/>
      <c r="M23" s="0"/>
    </row>
    <row r="24" customFormat="false" ht="15.6" hidden="false" customHeight="false" outlineLevel="0" collapsed="false">
      <c r="A24" s="341" t="s">
        <v>232</v>
      </c>
      <c r="B24" s="362" t="n">
        <f aca="false">B25/(B23-B22+1)</f>
        <v>2000</v>
      </c>
      <c r="C24" s="6"/>
      <c r="D24" s="6"/>
      <c r="E24" s="6"/>
      <c r="F24" s="6"/>
      <c r="G24" s="6"/>
      <c r="H24" s="6"/>
      <c r="I24" s="6"/>
      <c r="J24" s="6"/>
      <c r="K24" s="6"/>
      <c r="L24" s="10"/>
      <c r="M24" s="0"/>
    </row>
    <row r="25" customFormat="false" ht="13.2" hidden="false" customHeight="false" outlineLevel="0" collapsed="false">
      <c r="A25" s="328" t="s">
        <v>233</v>
      </c>
      <c r="B25" s="293" t="n">
        <v>10000</v>
      </c>
      <c r="C25" s="6"/>
      <c r="D25" s="6"/>
      <c r="E25" s="6"/>
      <c r="F25" s="6"/>
      <c r="G25" s="6"/>
      <c r="H25" s="6"/>
      <c r="I25" s="6"/>
      <c r="J25" s="6"/>
      <c r="K25" s="6"/>
      <c r="L25" s="10"/>
      <c r="M25" s="0"/>
    </row>
    <row r="26" customFormat="false" ht="13.2" hidden="false" customHeight="false" outlineLevel="0" collapsed="false">
      <c r="A26" s="4"/>
      <c r="B26" s="253"/>
      <c r="C26" s="6"/>
      <c r="D26" s="6"/>
      <c r="E26" s="6"/>
      <c r="F26" s="6"/>
      <c r="G26" s="6"/>
      <c r="H26" s="6"/>
      <c r="I26" s="6"/>
      <c r="J26" s="6"/>
      <c r="K26" s="6"/>
      <c r="L26" s="10"/>
      <c r="M26" s="0"/>
    </row>
    <row r="27" customFormat="false" ht="13.2" hidden="false" customHeight="false" outlineLevel="0" collapsed="false">
      <c r="A27" s="4" t="s">
        <v>203</v>
      </c>
      <c r="B27" s="6"/>
      <c r="C27" s="6"/>
      <c r="D27" s="6"/>
      <c r="E27" s="6"/>
      <c r="F27" s="6"/>
      <c r="G27" s="6"/>
      <c r="H27" s="6"/>
      <c r="I27" s="17"/>
      <c r="J27" s="6"/>
      <c r="K27" s="6"/>
      <c r="L27" s="10"/>
      <c r="M27" s="0"/>
    </row>
    <row r="28" customFormat="false" ht="13.8" hidden="false" customHeight="false" outlineLevel="0" collapsed="false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10"/>
      <c r="M28" s="0"/>
    </row>
    <row r="29" customFormat="false" ht="13.2" hidden="false" customHeight="false" outlineLevel="0" collapsed="false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0"/>
    </row>
    <row r="30" customFormat="false" ht="13.8" hidden="false" customHeight="false" outlineLevel="0" collapsed="false">
      <c r="A30" s="14" t="s">
        <v>17</v>
      </c>
      <c r="B30" s="361" t="n">
        <v>43739</v>
      </c>
      <c r="C30" s="248" t="s">
        <v>18</v>
      </c>
      <c r="D30" s="361" t="n">
        <v>43830</v>
      </c>
      <c r="E30" s="6"/>
      <c r="F30" s="6"/>
      <c r="G30" s="6"/>
      <c r="H30" s="6"/>
      <c r="I30" s="6"/>
      <c r="J30" s="6"/>
      <c r="K30" s="6"/>
      <c r="L30" s="10"/>
      <c r="M30" s="0"/>
    </row>
    <row r="31" customFormat="false" ht="13.8" hidden="false" customHeight="false" outlineLevel="0" collapsed="false">
      <c r="A31" s="14" t="s">
        <v>162</v>
      </c>
      <c r="B31" s="367" t="s">
        <v>181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0"/>
    </row>
    <row r="32" customFormat="false" ht="13.8" hidden="false" customHeight="false" outlineLevel="0" collapsed="false">
      <c r="A32" s="12"/>
      <c r="B32" s="6"/>
      <c r="C32" s="6"/>
      <c r="D32" s="6"/>
      <c r="E32" s="6"/>
      <c r="F32" s="6"/>
      <c r="G32" s="259"/>
      <c r="H32" s="6"/>
      <c r="I32" s="6"/>
      <c r="J32" s="6"/>
      <c r="K32" s="6"/>
      <c r="L32" s="10"/>
      <c r="M32" s="0"/>
    </row>
    <row r="33" customFormat="false" ht="13.2" hidden="false" customHeight="false" outlineLevel="0" collapsed="false">
      <c r="A33" s="4" t="s">
        <v>44</v>
      </c>
      <c r="B33" s="260" t="n">
        <v>43739</v>
      </c>
      <c r="C33" s="261" t="s">
        <v>18</v>
      </c>
      <c r="D33" s="262" t="n">
        <v>43809</v>
      </c>
      <c r="E33" s="263"/>
      <c r="F33" s="260" t="n">
        <v>43810</v>
      </c>
      <c r="G33" s="261" t="s">
        <v>18</v>
      </c>
      <c r="H33" s="260" t="n">
        <v>43830</v>
      </c>
      <c r="I33" s="6"/>
      <c r="J33" s="31"/>
      <c r="K33" s="32"/>
      <c r="L33" s="371"/>
      <c r="M33" s="0"/>
    </row>
    <row r="34" customFormat="false" ht="12.75" hidden="false" customHeight="true" outlineLevel="0" collapsed="false">
      <c r="A34" s="4"/>
      <c r="B34" s="264" t="s">
        <v>182</v>
      </c>
      <c r="C34" s="264"/>
      <c r="D34" s="264"/>
      <c r="E34" s="263"/>
      <c r="F34" s="264" t="s">
        <v>182</v>
      </c>
      <c r="G34" s="264"/>
      <c r="H34" s="264"/>
      <c r="I34" s="6"/>
      <c r="J34" s="374"/>
      <c r="K34" s="374"/>
      <c r="L34" s="374"/>
      <c r="M34" s="0"/>
    </row>
    <row r="35" customFormat="false" ht="24.75" hidden="false" customHeight="true" outlineLevel="0" collapsed="false">
      <c r="A35" s="265" t="s">
        <v>183</v>
      </c>
      <c r="B35" s="266" t="s">
        <v>184</v>
      </c>
      <c r="C35" s="267" t="s">
        <v>185</v>
      </c>
      <c r="D35" s="268" t="s">
        <v>186</v>
      </c>
      <c r="E35" s="269"/>
      <c r="F35" s="266" t="s">
        <v>184</v>
      </c>
      <c r="G35" s="267" t="s">
        <v>185</v>
      </c>
      <c r="H35" s="268" t="s">
        <v>186</v>
      </c>
      <c r="I35" s="6"/>
      <c r="J35" s="61"/>
      <c r="K35" s="398"/>
      <c r="L35" s="399"/>
      <c r="M35" s="0"/>
    </row>
    <row r="36" customFormat="false" ht="13.2" hidden="false" customHeight="true" outlineLevel="0" collapsed="false">
      <c r="A36" s="376" t="s">
        <v>187</v>
      </c>
      <c r="B36" s="77" t="n">
        <v>15</v>
      </c>
      <c r="C36" s="270" t="n">
        <v>0</v>
      </c>
      <c r="D36" s="377" t="n">
        <v>100</v>
      </c>
      <c r="E36" s="272"/>
      <c r="F36" s="77" t="n">
        <v>10</v>
      </c>
      <c r="G36" s="270" t="n">
        <v>0</v>
      </c>
      <c r="H36" s="377" t="n">
        <v>100</v>
      </c>
      <c r="I36" s="6"/>
      <c r="J36" s="18"/>
      <c r="K36" s="5"/>
      <c r="L36" s="400"/>
      <c r="M36" s="0"/>
    </row>
    <row r="37" customFormat="false" ht="13.2" hidden="false" customHeight="false" outlineLevel="0" collapsed="false">
      <c r="A37" s="376"/>
      <c r="B37" s="77" t="n">
        <v>20</v>
      </c>
      <c r="C37" s="270" t="n">
        <f aca="false">(C36+(B37-B36)*D36)</f>
        <v>500</v>
      </c>
      <c r="D37" s="377" t="n">
        <v>250</v>
      </c>
      <c r="E37" s="272"/>
      <c r="F37" s="77" t="n">
        <v>20</v>
      </c>
      <c r="G37" s="270" t="n">
        <f aca="false">(G36+(F37-F36)*H36)</f>
        <v>1000</v>
      </c>
      <c r="H37" s="377" t="n">
        <v>250</v>
      </c>
      <c r="I37" s="6"/>
      <c r="J37" s="18"/>
      <c r="K37" s="5"/>
      <c r="L37" s="400"/>
      <c r="M37" s="0"/>
    </row>
    <row r="38" customFormat="false" ht="13.2" hidden="false" customHeight="false" outlineLevel="0" collapsed="false">
      <c r="A38" s="376"/>
      <c r="B38" s="77" t="n">
        <v>25</v>
      </c>
      <c r="C38" s="270" t="n">
        <f aca="false">(C37+(B38-B37)*D37)</f>
        <v>1750</v>
      </c>
      <c r="D38" s="378" t="n">
        <f aca="false">(C39-C38)/(B39-B38)</f>
        <v>575</v>
      </c>
      <c r="E38" s="379"/>
      <c r="F38" s="77" t="n">
        <v>30</v>
      </c>
      <c r="G38" s="270" t="n">
        <f aca="false">(G37+(F38-F37)*H37)</f>
        <v>3500</v>
      </c>
      <c r="H38" s="378" t="n">
        <f aca="false">(G39-G38)/(F39-F38)</f>
        <v>400</v>
      </c>
      <c r="I38" s="6"/>
      <c r="J38" s="18"/>
      <c r="K38" s="5"/>
      <c r="L38" s="401"/>
      <c r="M38" s="0"/>
    </row>
    <row r="39" customFormat="false" ht="13.8" hidden="false" customHeight="false" outlineLevel="0" collapsed="false">
      <c r="A39" s="376"/>
      <c r="B39" s="274" t="n">
        <v>35</v>
      </c>
      <c r="C39" s="275" t="n">
        <v>7500</v>
      </c>
      <c r="D39" s="381" t="n">
        <v>0</v>
      </c>
      <c r="E39" s="272"/>
      <c r="F39" s="274" t="n">
        <v>40</v>
      </c>
      <c r="G39" s="275" t="n">
        <v>7500</v>
      </c>
      <c r="H39" s="381" t="n">
        <v>0</v>
      </c>
      <c r="I39" s="6"/>
      <c r="J39" s="18"/>
      <c r="K39" s="5"/>
      <c r="L39" s="400"/>
      <c r="M39" s="0"/>
    </row>
    <row r="40" customFormat="false" ht="13.2" hidden="false" customHeight="false" outlineLevel="0" collapsed="false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10"/>
      <c r="M40" s="0"/>
    </row>
    <row r="41" customFormat="false" ht="15.75" hidden="false" customHeight="true" outlineLevel="0" collapsed="false">
      <c r="A41" s="4" t="s">
        <v>28</v>
      </c>
      <c r="B41" s="5" t="n">
        <f aca="false">C39+G39</f>
        <v>15000</v>
      </c>
      <c r="C41" s="6"/>
      <c r="D41" s="6"/>
      <c r="E41" s="6"/>
      <c r="F41" s="6"/>
      <c r="G41" s="6"/>
      <c r="H41" s="6"/>
      <c r="I41" s="6"/>
      <c r="J41" s="6"/>
      <c r="K41" s="6"/>
      <c r="L41" s="10"/>
      <c r="M41" s="402"/>
    </row>
    <row r="42" customFormat="false" ht="13.2" hidden="false" customHeight="false" outlineLevel="0" collapsed="false">
      <c r="A42" s="382" t="s">
        <v>241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4"/>
    </row>
    <row r="43" customFormat="false" ht="13.8" hidden="false" customHeight="false" outlineLevel="0" collapsed="false">
      <c r="A43" s="12"/>
      <c r="B43" s="6"/>
      <c r="C43" s="6"/>
      <c r="D43" s="6"/>
      <c r="E43" s="5"/>
      <c r="F43" s="5"/>
      <c r="G43" s="6"/>
      <c r="H43" s="6"/>
      <c r="I43" s="6"/>
      <c r="J43" s="6"/>
      <c r="K43" s="6"/>
      <c r="L43" s="10"/>
    </row>
    <row r="44" customFormat="false" ht="30" hidden="false" customHeight="true" outlineLevel="0" collapsed="false">
      <c r="A44" s="162" t="s">
        <v>109</v>
      </c>
      <c r="B44" s="162"/>
      <c r="C44" s="403" t="s">
        <v>110</v>
      </c>
      <c r="D44" s="163" t="s">
        <v>111</v>
      </c>
      <c r="E44" s="163"/>
      <c r="F44" s="163"/>
      <c r="G44" s="163" t="s">
        <v>112</v>
      </c>
      <c r="H44" s="163"/>
      <c r="I44" s="163"/>
      <c r="J44" s="164" t="s">
        <v>113</v>
      </c>
      <c r="K44" s="164"/>
      <c r="L44" s="164"/>
    </row>
    <row r="45" customFormat="false" ht="13.8" hidden="false" customHeight="false" outlineLevel="0" collapsed="false">
      <c r="A45" s="222" t="n">
        <f aca="false">B16+B25+B41</f>
        <v>40000</v>
      </c>
      <c r="B45" s="222"/>
      <c r="C45" s="404"/>
      <c r="D45" s="224"/>
      <c r="E45" s="224"/>
      <c r="F45" s="224"/>
      <c r="G45" s="224"/>
      <c r="H45" s="224"/>
      <c r="I45" s="224"/>
      <c r="J45" s="225"/>
      <c r="K45" s="225"/>
      <c r="L45" s="225"/>
    </row>
    <row r="46" customFormat="false" ht="15.75" hidden="false" customHeight="true" outlineLevel="0" collapsed="false">
      <c r="A46" s="4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42"/>
    </row>
  </sheetData>
  <mergeCells count="19">
    <mergeCell ref="A1:L1"/>
    <mergeCell ref="A3:L3"/>
    <mergeCell ref="G6:I6"/>
    <mergeCell ref="A9:L9"/>
    <mergeCell ref="A18:L18"/>
    <mergeCell ref="A29:L29"/>
    <mergeCell ref="B31:L31"/>
    <mergeCell ref="B34:D34"/>
    <mergeCell ref="F34:H34"/>
    <mergeCell ref="J34:L34"/>
    <mergeCell ref="A36:A39"/>
    <mergeCell ref="A44:B44"/>
    <mergeCell ref="D44:F44"/>
    <mergeCell ref="G44:I44"/>
    <mergeCell ref="J44:L44"/>
    <mergeCell ref="A45:B45"/>
    <mergeCell ref="D45:F45"/>
    <mergeCell ref="G45:I45"/>
    <mergeCell ref="J45:L45"/>
  </mergeCells>
  <printOptions headings="false" gridLines="false" gridLinesSet="true" horizontalCentered="true" verticalCentered="true"/>
  <pageMargins left="0.359722222222222" right="0.3" top="0.520138888888889" bottom="1" header="0.511805555555555" footer="0.511805555555555"/>
  <pageSetup paperSize="9" scale="69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M61"/>
  <sheetViews>
    <sheetView windowProtection="false" showFormulas="false" showGridLines="tru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C39" activeCellId="0" sqref="C39"/>
    </sheetView>
  </sheetViews>
  <sheetFormatPr defaultRowHeight="13.2"/>
  <cols>
    <col collapsed="false" hidden="false" max="1" min="1" style="1" width="29.1093117408907"/>
    <col collapsed="false" hidden="false" max="2" min="2" style="1" width="10.8825910931174"/>
    <col collapsed="false" hidden="false" max="3" min="3" style="1" width="16.331983805668"/>
    <col collapsed="false" hidden="false" max="4" min="4" style="1" width="11.5546558704453"/>
    <col collapsed="false" hidden="false" max="5" min="5" style="1" width="12.4412955465587"/>
    <col collapsed="false" hidden="false" max="6" min="6" style="1" width="14.5546558704453"/>
    <col collapsed="false" hidden="false" max="7" min="7" style="1" width="11.9959514170041"/>
    <col collapsed="false" hidden="false" max="8" min="8" style="1" width="11.331983805668"/>
    <col collapsed="false" hidden="false" max="9" min="9" style="1" width="9.55465587044534"/>
    <col collapsed="false" hidden="false" max="10" min="10" style="1" width="12.8906882591093"/>
    <col collapsed="false" hidden="false" max="11" min="11" style="1" width="9.55465587044534"/>
    <col collapsed="false" hidden="false" max="12" min="12" style="1" width="13.6599190283401"/>
    <col collapsed="false" hidden="false" max="242" min="13" style="1" width="9.11336032388664"/>
    <col collapsed="false" hidden="false" max="243" min="243" style="1" width="31.5587044534413"/>
    <col collapsed="false" hidden="false" max="244" min="244" style="1" width="12.5546558704453"/>
    <col collapsed="false" hidden="false" max="245" min="245" style="1" width="10.6599190283401"/>
    <col collapsed="false" hidden="false" max="246" min="246" style="1" width="11.5546558704453"/>
    <col collapsed="false" hidden="false" max="253" min="247" style="1" width="9.55465587044534"/>
    <col collapsed="false" hidden="false" max="254" min="254" style="1" width="11.5546558704453"/>
    <col collapsed="false" hidden="false" max="256" min="255" style="1" width="9.11336032388664"/>
    <col collapsed="false" hidden="false" max="257" min="257" style="1" width="31.5587044534413"/>
    <col collapsed="false" hidden="false" max="258" min="258" style="1" width="12.5546558704453"/>
    <col collapsed="false" hidden="false" max="259" min="259" style="1" width="10.6599190283401"/>
    <col collapsed="false" hidden="false" max="260" min="260" style="1" width="11.5546558704453"/>
    <col collapsed="false" hidden="false" max="267" min="261" style="1" width="9.55465587044534"/>
    <col collapsed="false" hidden="false" max="268" min="268" style="1" width="11.5546558704453"/>
    <col collapsed="false" hidden="false" max="498" min="269" style="1" width="9.11336032388664"/>
    <col collapsed="false" hidden="false" max="499" min="499" style="1" width="31.5587044534413"/>
    <col collapsed="false" hidden="false" max="500" min="500" style="1" width="12.5546558704453"/>
    <col collapsed="false" hidden="false" max="501" min="501" style="1" width="10.6599190283401"/>
    <col collapsed="false" hidden="false" max="502" min="502" style="1" width="11.5546558704453"/>
    <col collapsed="false" hidden="false" max="509" min="503" style="1" width="9.55465587044534"/>
    <col collapsed="false" hidden="false" max="510" min="510" style="1" width="11.5546558704453"/>
    <col collapsed="false" hidden="false" max="512" min="511" style="1" width="9.11336032388664"/>
    <col collapsed="false" hidden="false" max="513" min="513" style="1" width="31.5587044534413"/>
    <col collapsed="false" hidden="false" max="514" min="514" style="1" width="12.5546558704453"/>
    <col collapsed="false" hidden="false" max="515" min="515" style="1" width="10.6599190283401"/>
    <col collapsed="false" hidden="false" max="516" min="516" style="1" width="11.5546558704453"/>
    <col collapsed="false" hidden="false" max="523" min="517" style="1" width="9.55465587044534"/>
    <col collapsed="false" hidden="false" max="524" min="524" style="1" width="11.5546558704453"/>
    <col collapsed="false" hidden="false" max="754" min="525" style="1" width="9.11336032388664"/>
    <col collapsed="false" hidden="false" max="755" min="755" style="1" width="31.5587044534413"/>
    <col collapsed="false" hidden="false" max="756" min="756" style="1" width="12.5546558704453"/>
    <col collapsed="false" hidden="false" max="757" min="757" style="1" width="10.6599190283401"/>
    <col collapsed="false" hidden="false" max="758" min="758" style="1" width="11.5546558704453"/>
    <col collapsed="false" hidden="false" max="765" min="759" style="1" width="9.55465587044534"/>
    <col collapsed="false" hidden="false" max="766" min="766" style="1" width="11.5546558704453"/>
    <col collapsed="false" hidden="false" max="768" min="767" style="1" width="9.11336032388664"/>
    <col collapsed="false" hidden="false" max="769" min="769" style="1" width="31.5587044534413"/>
    <col collapsed="false" hidden="false" max="770" min="770" style="1" width="12.5546558704453"/>
    <col collapsed="false" hidden="false" max="771" min="771" style="1" width="10.6599190283401"/>
    <col collapsed="false" hidden="false" max="772" min="772" style="1" width="11.5546558704453"/>
    <col collapsed="false" hidden="false" max="779" min="773" style="1" width="9.55465587044534"/>
    <col collapsed="false" hidden="false" max="780" min="780" style="1" width="11.5546558704453"/>
    <col collapsed="false" hidden="false" max="1010" min="781" style="1" width="9.11336032388664"/>
    <col collapsed="false" hidden="false" max="1011" min="1011" style="1" width="31.5587044534413"/>
    <col collapsed="false" hidden="false" max="1012" min="1012" style="1" width="12.5546558704453"/>
    <col collapsed="false" hidden="false" max="1013" min="1013" style="1" width="10.6599190283401"/>
    <col collapsed="false" hidden="false" max="1014" min="1014" style="1" width="11.5546558704453"/>
    <col collapsed="false" hidden="false" max="1021" min="1015" style="1" width="9.55465587044534"/>
    <col collapsed="false" hidden="false" max="1022" min="1022" style="1" width="11.5546558704453"/>
    <col collapsed="false" hidden="false" max="1025" min="1023" style="1" width="9.11336032388664"/>
  </cols>
  <sheetData>
    <row r="1" customFormat="false" ht="14.25" hidden="false" customHeight="true" outlineLevel="0" collapsed="false">
      <c r="A1" s="345" t="s">
        <v>249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0"/>
    </row>
    <row r="2" customFormat="false" ht="14.25" hidden="false" customHeight="true" outlineLevel="0" collapsed="false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5" t="s">
        <v>257</v>
      </c>
      <c r="L2" s="349"/>
      <c r="M2" s="0"/>
    </row>
    <row r="3" customFormat="false" ht="13.2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0"/>
    </row>
    <row r="4" customFormat="false" ht="17.4" hidden="false" customHeight="false" outlineLevel="0" collapsed="false">
      <c r="A4" s="4" t="s">
        <v>258</v>
      </c>
      <c r="B4" s="5"/>
      <c r="C4" s="6"/>
      <c r="D4" s="6"/>
      <c r="E4" s="7" t="s">
        <v>3</v>
      </c>
      <c r="F4" s="8" t="s">
        <v>4</v>
      </c>
      <c r="G4" s="6"/>
      <c r="H4" s="6"/>
      <c r="I4" s="7" t="s">
        <v>5</v>
      </c>
      <c r="J4" s="8" t="s">
        <v>244</v>
      </c>
      <c r="K4" s="187"/>
      <c r="L4" s="10"/>
      <c r="M4" s="0"/>
    </row>
    <row r="5" customFormat="false" ht="13.2" hidden="false" customHeight="false" outlineLevel="0" collapsed="false">
      <c r="A5" s="4"/>
      <c r="B5" s="5"/>
      <c r="C5" s="6"/>
      <c r="D5" s="6"/>
      <c r="E5" s="6"/>
      <c r="F5" s="6"/>
      <c r="G5" s="7" t="s">
        <v>8</v>
      </c>
      <c r="H5" s="355" t="s">
        <v>9</v>
      </c>
      <c r="I5" s="6"/>
      <c r="J5" s="5"/>
      <c r="K5" s="0"/>
      <c r="L5" s="10"/>
      <c r="M5" s="0"/>
    </row>
    <row r="6" customFormat="false" ht="13.2" hidden="false" customHeight="false" outlineLevel="0" collapsed="false">
      <c r="A6" s="4" t="s">
        <v>10</v>
      </c>
      <c r="B6" s="5" t="s">
        <v>252</v>
      </c>
      <c r="C6" s="6"/>
      <c r="D6" s="6"/>
      <c r="E6" s="6"/>
      <c r="F6" s="6"/>
      <c r="G6" s="11" t="s">
        <v>11</v>
      </c>
      <c r="H6" s="11"/>
      <c r="I6" s="11"/>
      <c r="J6" s="5" t="s">
        <v>9</v>
      </c>
      <c r="K6" s="6"/>
      <c r="L6" s="10"/>
      <c r="M6" s="0"/>
    </row>
    <row r="7" customFormat="false" ht="13.2" hidden="false" customHeight="false" outlineLevel="0" collapsed="false">
      <c r="A7" s="4" t="s">
        <v>12</v>
      </c>
      <c r="B7" s="6"/>
      <c r="C7" s="6"/>
      <c r="D7" s="6"/>
      <c r="E7" s="6"/>
      <c r="F7" s="6"/>
      <c r="G7" s="6"/>
      <c r="H7" s="6"/>
      <c r="I7" s="7" t="s">
        <v>13</v>
      </c>
      <c r="J7" s="27" t="n">
        <v>40000</v>
      </c>
      <c r="K7" s="6"/>
      <c r="L7" s="10"/>
      <c r="M7" s="0"/>
    </row>
    <row r="8" customFormat="false" ht="13.8" hidden="false" customHeight="false" outlineLevel="0" collapsed="false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10"/>
      <c r="M8" s="0"/>
    </row>
    <row r="9" customFormat="false" ht="13.2" hidden="false" customHeight="false" outlineLevel="0" collapsed="false">
      <c r="A9" s="13" t="s">
        <v>253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0"/>
    </row>
    <row r="10" customFormat="false" ht="13.2" hidden="false" customHeight="false" outlineLevel="0" collapsed="false">
      <c r="A10" s="14" t="s">
        <v>17</v>
      </c>
      <c r="B10" s="361" t="n">
        <v>43831</v>
      </c>
      <c r="C10" s="18" t="s">
        <v>18</v>
      </c>
      <c r="D10" s="361" t="n">
        <v>43889</v>
      </c>
      <c r="E10" s="6"/>
      <c r="F10" s="6"/>
      <c r="G10" s="6"/>
      <c r="H10" s="6"/>
      <c r="I10" s="6"/>
      <c r="J10" s="6"/>
      <c r="K10" s="6"/>
      <c r="L10" s="10"/>
      <c r="M10" s="0"/>
    </row>
    <row r="11" customFormat="false" ht="13.8" hidden="false" customHeight="false" outlineLevel="0" collapsed="false">
      <c r="A11" s="14" t="s">
        <v>19</v>
      </c>
      <c r="B11" s="15" t="s">
        <v>254</v>
      </c>
      <c r="C11" s="15"/>
      <c r="D11" s="15"/>
      <c r="E11" s="233"/>
      <c r="F11" s="6"/>
      <c r="G11" s="6"/>
      <c r="H11" s="6"/>
      <c r="I11" s="6"/>
      <c r="J11" s="6"/>
      <c r="K11" s="6"/>
      <c r="L11" s="10"/>
      <c r="M11" s="0"/>
    </row>
    <row r="12" customFormat="false" ht="13.2" hidden="false" customHeight="false" outlineLevel="0" collapsed="false">
      <c r="A12" s="14"/>
      <c r="B12" s="15"/>
      <c r="C12" s="15"/>
      <c r="D12" s="6"/>
      <c r="E12" s="6"/>
      <c r="F12" s="6"/>
      <c r="G12" s="6"/>
      <c r="H12" s="6"/>
      <c r="I12" s="6"/>
      <c r="J12" s="6"/>
      <c r="K12" s="6"/>
      <c r="L12" s="10"/>
      <c r="M12" s="0"/>
    </row>
    <row r="13" customFormat="false" ht="13.2" hidden="false" customHeight="false" outlineLevel="0" collapsed="false">
      <c r="A13" s="328" t="s">
        <v>231</v>
      </c>
      <c r="B13" s="270" t="n">
        <v>15</v>
      </c>
      <c r="C13" s="5"/>
      <c r="D13" s="6"/>
      <c r="E13" s="6"/>
      <c r="F13" s="6"/>
      <c r="G13" s="6"/>
      <c r="H13" s="6"/>
      <c r="I13" s="6"/>
      <c r="J13" s="6"/>
      <c r="K13" s="5"/>
      <c r="L13" s="284"/>
      <c r="M13" s="0"/>
    </row>
    <row r="14" customFormat="false" ht="13.2" hidden="false" customHeight="false" outlineLevel="0" collapsed="false">
      <c r="A14" s="341" t="s">
        <v>212</v>
      </c>
      <c r="B14" s="270" t="n">
        <v>30</v>
      </c>
      <c r="C14" s="256"/>
      <c r="D14" s="6"/>
      <c r="E14" s="6"/>
      <c r="F14" s="6"/>
      <c r="G14" s="6"/>
      <c r="H14" s="6"/>
      <c r="I14" s="6"/>
      <c r="J14" s="6"/>
      <c r="K14" s="6"/>
      <c r="L14" s="10"/>
      <c r="M14" s="0"/>
    </row>
    <row r="15" customFormat="false" ht="15.6" hidden="false" customHeight="false" outlineLevel="0" collapsed="false">
      <c r="A15" s="341" t="s">
        <v>232</v>
      </c>
      <c r="B15" s="405" t="n">
        <f aca="false">B16/(B14-B13)</f>
        <v>666.666666666667</v>
      </c>
      <c r="C15" s="6"/>
      <c r="D15" s="6"/>
      <c r="E15" s="6"/>
      <c r="F15" s="6"/>
      <c r="G15" s="6"/>
      <c r="H15" s="6"/>
      <c r="I15" s="6"/>
      <c r="J15" s="6"/>
      <c r="K15" s="6"/>
      <c r="L15" s="10"/>
      <c r="M15" s="0"/>
    </row>
    <row r="16" customFormat="false" ht="13.2" hidden="false" customHeight="false" outlineLevel="0" collapsed="false">
      <c r="A16" s="328" t="s">
        <v>233</v>
      </c>
      <c r="B16" s="293" t="n">
        <v>10000</v>
      </c>
      <c r="C16" s="6"/>
      <c r="D16" s="6"/>
      <c r="E16" s="6"/>
      <c r="F16" s="6"/>
      <c r="G16" s="6"/>
      <c r="H16" s="6"/>
      <c r="I16" s="6"/>
      <c r="J16" s="6"/>
      <c r="K16" s="6"/>
      <c r="L16" s="10"/>
      <c r="M16" s="0"/>
    </row>
    <row r="17" customFormat="false" ht="13.8" hidden="false" customHeight="false" outlineLevel="0" collapsed="false">
      <c r="A17" s="4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42"/>
      <c r="M17" s="0"/>
    </row>
    <row r="18" customFormat="false" ht="13.2" hidden="false" customHeight="false" outlineLevel="0" collapsed="false">
      <c r="A18" s="13" t="s">
        <v>234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0"/>
    </row>
    <row r="19" customFormat="false" ht="14.4" hidden="false" customHeight="false" outlineLevel="0" collapsed="false">
      <c r="A19" s="298" t="s">
        <v>15</v>
      </c>
      <c r="B19" s="299" t="s">
        <v>193</v>
      </c>
      <c r="C19" s="299"/>
      <c r="D19" s="300"/>
      <c r="E19" s="301"/>
      <c r="F19" s="302"/>
      <c r="G19" s="302"/>
      <c r="H19" s="302"/>
      <c r="I19" s="37"/>
      <c r="J19" s="37"/>
      <c r="K19" s="37"/>
      <c r="L19" s="37"/>
      <c r="M19" s="0"/>
    </row>
    <row r="20" customFormat="false" ht="14.4" hidden="false" customHeight="false" outlineLevel="0" collapsed="false">
      <c r="A20" s="298" t="s">
        <v>17</v>
      </c>
      <c r="B20" s="361" t="n">
        <v>43831</v>
      </c>
      <c r="C20" s="18" t="s">
        <v>18</v>
      </c>
      <c r="D20" s="36" t="n">
        <v>43951</v>
      </c>
      <c r="E20" s="37"/>
      <c r="F20" s="37"/>
      <c r="G20" s="37"/>
      <c r="H20" s="37"/>
      <c r="I20" s="37"/>
      <c r="J20" s="37"/>
      <c r="K20" s="37"/>
      <c r="L20" s="37"/>
      <c r="M20" s="0"/>
    </row>
    <row r="21" customFormat="false" ht="14.4" hidden="false" customHeight="false" outlineLevel="0" collapsed="false">
      <c r="A21" s="306" t="s">
        <v>255</v>
      </c>
      <c r="B21" s="6"/>
      <c r="C21" s="6"/>
      <c r="D21" s="307" t="n">
        <v>18</v>
      </c>
      <c r="E21" s="308" t="s">
        <v>195</v>
      </c>
      <c r="F21" s="6"/>
      <c r="G21" s="309" t="n">
        <v>0.6</v>
      </c>
      <c r="H21" s="307" t="s">
        <v>196</v>
      </c>
      <c r="I21" s="310" t="n">
        <v>3</v>
      </c>
      <c r="J21" s="311" t="s">
        <v>173</v>
      </c>
      <c r="K21" s="37"/>
      <c r="L21" s="37"/>
      <c r="M21" s="0"/>
    </row>
    <row r="22" customFormat="false" ht="14.4" hidden="false" customHeight="false" outlineLevel="0" collapsed="false">
      <c r="A22" s="328" t="s">
        <v>256</v>
      </c>
      <c r="B22" s="362" t="n">
        <f aca="false">I21</f>
        <v>3</v>
      </c>
      <c r="C22" s="5"/>
      <c r="D22" s="6"/>
      <c r="E22" s="6"/>
      <c r="F22" s="6"/>
      <c r="G22" s="6"/>
      <c r="H22" s="6"/>
      <c r="I22" s="6"/>
      <c r="J22" s="37"/>
      <c r="K22" s="37"/>
      <c r="L22" s="37"/>
      <c r="M22" s="0"/>
    </row>
    <row r="23" customFormat="false" ht="13.2" hidden="false" customHeight="false" outlineLevel="0" collapsed="false">
      <c r="A23" s="341" t="s">
        <v>212</v>
      </c>
      <c r="B23" s="270" t="n">
        <v>7</v>
      </c>
      <c r="C23" s="256"/>
      <c r="D23" s="6"/>
      <c r="E23" s="6"/>
      <c r="F23" s="6"/>
      <c r="G23" s="6"/>
      <c r="H23" s="6"/>
      <c r="I23" s="6"/>
      <c r="J23" s="6"/>
      <c r="K23" s="6"/>
      <c r="L23" s="10"/>
      <c r="M23" s="0"/>
    </row>
    <row r="24" customFormat="false" ht="15.6" hidden="false" customHeight="false" outlineLevel="0" collapsed="false">
      <c r="A24" s="341" t="s">
        <v>232</v>
      </c>
      <c r="B24" s="362" t="n">
        <f aca="false">B25/(B23-B22+1)</f>
        <v>2000</v>
      </c>
      <c r="C24" s="6"/>
      <c r="D24" s="6"/>
      <c r="E24" s="6"/>
      <c r="F24" s="6"/>
      <c r="G24" s="6"/>
      <c r="H24" s="6"/>
      <c r="I24" s="6"/>
      <c r="J24" s="6"/>
      <c r="K24" s="6"/>
      <c r="L24" s="10"/>
      <c r="M24" s="0"/>
    </row>
    <row r="25" customFormat="false" ht="13.2" hidden="false" customHeight="false" outlineLevel="0" collapsed="false">
      <c r="A25" s="328" t="s">
        <v>233</v>
      </c>
      <c r="B25" s="293" t="n">
        <v>10000</v>
      </c>
      <c r="C25" s="6"/>
      <c r="D25" s="6"/>
      <c r="E25" s="6"/>
      <c r="F25" s="6"/>
      <c r="G25" s="6"/>
      <c r="H25" s="6"/>
      <c r="I25" s="6"/>
      <c r="J25" s="6"/>
      <c r="K25" s="6"/>
      <c r="L25" s="10"/>
      <c r="M25" s="0"/>
    </row>
    <row r="26" customFormat="false" ht="13.2" hidden="false" customHeight="false" outlineLevel="0" collapsed="false">
      <c r="A26" s="4"/>
      <c r="B26" s="253"/>
      <c r="C26" s="6"/>
      <c r="D26" s="6"/>
      <c r="E26" s="6"/>
      <c r="F26" s="6"/>
      <c r="G26" s="6"/>
      <c r="H26" s="6"/>
      <c r="I26" s="6"/>
      <c r="J26" s="6"/>
      <c r="K26" s="6"/>
      <c r="L26" s="10"/>
      <c r="M26" s="0"/>
    </row>
    <row r="27" customFormat="false" ht="13.2" hidden="false" customHeight="false" outlineLevel="0" collapsed="false">
      <c r="A27" s="4" t="s">
        <v>203</v>
      </c>
      <c r="B27" s="6"/>
      <c r="C27" s="6"/>
      <c r="D27" s="6"/>
      <c r="E27" s="6"/>
      <c r="F27" s="6"/>
      <c r="G27" s="6"/>
      <c r="H27" s="6"/>
      <c r="I27" s="17"/>
      <c r="J27" s="6"/>
      <c r="K27" s="6"/>
      <c r="L27" s="10"/>
      <c r="M27" s="0"/>
    </row>
    <row r="28" customFormat="false" ht="13.8" hidden="false" customHeight="false" outlineLevel="0" collapsed="false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10"/>
      <c r="M28" s="0"/>
    </row>
    <row r="29" customFormat="false" ht="13.2" hidden="false" customHeight="false" outlineLevel="0" collapsed="false">
      <c r="A29" s="13" t="s">
        <v>245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0"/>
    </row>
    <row r="30" customFormat="false" ht="13.2" hidden="false" customHeight="false" outlineLevel="0" collapsed="false">
      <c r="A30" s="14" t="s">
        <v>15</v>
      </c>
      <c r="B30" s="15" t="s">
        <v>30</v>
      </c>
      <c r="C30" s="15"/>
      <c r="D30" s="16"/>
      <c r="E30" s="15"/>
      <c r="F30" s="6"/>
      <c r="G30" s="6"/>
      <c r="H30" s="6"/>
      <c r="I30" s="6"/>
      <c r="J30" s="6"/>
      <c r="K30" s="6"/>
      <c r="L30" s="10"/>
      <c r="M30" s="0"/>
    </row>
    <row r="31" customFormat="false" ht="13.2" hidden="false" customHeight="false" outlineLevel="0" collapsed="false">
      <c r="A31" s="391" t="s">
        <v>31</v>
      </c>
      <c r="B31" s="34" t="n">
        <v>43831</v>
      </c>
      <c r="C31" s="35" t="s">
        <v>32</v>
      </c>
      <c r="D31" s="36" t="n">
        <v>43951</v>
      </c>
      <c r="E31" s="6"/>
      <c r="F31" s="6"/>
      <c r="G31" s="6"/>
      <c r="H31" s="6"/>
      <c r="I31" s="6"/>
      <c r="J31" s="6"/>
      <c r="K31" s="6"/>
      <c r="L31" s="10"/>
      <c r="M31" s="0"/>
    </row>
    <row r="32" customFormat="false" ht="14.4" hidden="false" customHeight="false" outlineLevel="0" collapsed="false">
      <c r="A32" s="392"/>
      <c r="B32" s="109" t="s">
        <v>82</v>
      </c>
      <c r="C32" s="109" t="s">
        <v>83</v>
      </c>
      <c r="D32" s="6"/>
      <c r="E32" s="6"/>
      <c r="F32" s="6"/>
      <c r="G32" s="6"/>
      <c r="H32" s="6"/>
      <c r="I32" s="15"/>
      <c r="J32" s="6"/>
      <c r="K32" s="6"/>
      <c r="L32" s="10"/>
      <c r="M32" s="0"/>
    </row>
    <row r="33" customFormat="false" ht="13.2" hidden="false" customHeight="false" outlineLevel="0" collapsed="false">
      <c r="A33" s="393" t="s">
        <v>86</v>
      </c>
      <c r="B33" s="112" t="n">
        <v>43831</v>
      </c>
      <c r="C33" s="112" t="n">
        <v>43876</v>
      </c>
      <c r="D33" s="6"/>
      <c r="E33" s="6"/>
      <c r="F33" s="6"/>
      <c r="G33" s="6"/>
      <c r="H33" s="6"/>
      <c r="I33" s="15"/>
      <c r="J33" s="6"/>
      <c r="K33" s="6"/>
      <c r="L33" s="10"/>
      <c r="M33" s="0"/>
    </row>
    <row r="34" customFormat="false" ht="12.75" hidden="false" customHeight="true" outlineLevel="0" collapsed="false">
      <c r="A34" s="393"/>
      <c r="B34" s="119" t="s">
        <v>32</v>
      </c>
      <c r="C34" s="119" t="s">
        <v>32</v>
      </c>
      <c r="D34" s="6"/>
      <c r="E34" s="6"/>
      <c r="F34" s="6"/>
      <c r="G34" s="6"/>
      <c r="H34" s="6"/>
      <c r="I34" s="15"/>
      <c r="J34" s="6"/>
      <c r="K34" s="6"/>
      <c r="L34" s="10"/>
      <c r="M34" s="0"/>
    </row>
    <row r="35" customFormat="false" ht="24.75" hidden="false" customHeight="true" outlineLevel="0" collapsed="false">
      <c r="A35" s="393"/>
      <c r="B35" s="119" t="n">
        <v>43875</v>
      </c>
      <c r="C35" s="119" t="n">
        <v>43951</v>
      </c>
      <c r="D35" s="6"/>
      <c r="E35" s="6"/>
      <c r="F35" s="6"/>
      <c r="G35" s="6"/>
      <c r="H35" s="6"/>
      <c r="I35" s="15"/>
      <c r="J35" s="6"/>
      <c r="K35" s="6"/>
      <c r="L35" s="10"/>
      <c r="M35" s="0"/>
    </row>
    <row r="36" customFormat="false" ht="13.2" hidden="false" customHeight="false" outlineLevel="0" collapsed="false">
      <c r="A36" s="394" t="s">
        <v>246</v>
      </c>
      <c r="B36" s="395" t="s">
        <v>247</v>
      </c>
      <c r="C36" s="395"/>
      <c r="D36" s="366"/>
      <c r="E36" s="6"/>
      <c r="F36" s="6"/>
      <c r="G36" s="6"/>
      <c r="H36" s="6"/>
      <c r="I36" s="6"/>
      <c r="J36" s="6"/>
      <c r="K36" s="6"/>
      <c r="L36" s="10"/>
      <c r="M36" s="0"/>
    </row>
    <row r="37" customFormat="false" ht="13.2" hidden="false" customHeight="false" outlineLevel="0" collapsed="false">
      <c r="A37" s="391" t="s">
        <v>248</v>
      </c>
      <c r="B37" s="396" t="n">
        <v>20</v>
      </c>
      <c r="C37" s="396" t="n">
        <v>15</v>
      </c>
      <c r="D37" s="6"/>
      <c r="E37" s="6"/>
      <c r="F37" s="6"/>
      <c r="G37" s="6"/>
      <c r="H37" s="6"/>
      <c r="I37" s="6"/>
      <c r="J37" s="6"/>
      <c r="K37" s="6"/>
      <c r="L37" s="10"/>
      <c r="M37" s="0"/>
    </row>
    <row r="38" customFormat="false" ht="13.2" hidden="false" customHeight="false" outlineLevel="0" collapsed="false">
      <c r="A38" s="391" t="s">
        <v>37</v>
      </c>
      <c r="B38" s="397" t="n">
        <v>10</v>
      </c>
      <c r="C38" s="397" t="n">
        <v>5</v>
      </c>
      <c r="D38" s="6"/>
      <c r="E38" s="6"/>
      <c r="F38" s="6"/>
      <c r="G38" s="6"/>
      <c r="H38" s="6"/>
      <c r="I38" s="6"/>
      <c r="J38" s="6"/>
      <c r="K38" s="6"/>
      <c r="L38" s="10"/>
      <c r="M38" s="0"/>
    </row>
    <row r="39" customFormat="false" ht="13.2" hidden="false" customHeight="false" outlineLevel="0" collapsed="false">
      <c r="A39" s="391" t="s">
        <v>38</v>
      </c>
      <c r="B39" s="397" t="n">
        <v>0</v>
      </c>
      <c r="C39" s="397" t="n">
        <v>0</v>
      </c>
      <c r="D39" s="6"/>
      <c r="E39" s="6"/>
      <c r="F39" s="6"/>
      <c r="G39" s="6"/>
      <c r="H39" s="6"/>
      <c r="I39" s="6"/>
      <c r="J39" s="6"/>
      <c r="K39" s="6"/>
      <c r="L39" s="10"/>
      <c r="M39" s="0"/>
    </row>
    <row r="40" customFormat="false" ht="13.2" hidden="false" customHeight="false" outlineLevel="0" collapsed="false">
      <c r="A40" s="391" t="s">
        <v>39</v>
      </c>
      <c r="B40" s="397" t="n">
        <v>25</v>
      </c>
      <c r="C40" s="397" t="n">
        <v>60</v>
      </c>
      <c r="D40" s="6"/>
      <c r="E40" s="6"/>
      <c r="F40" s="6"/>
      <c r="G40" s="6"/>
      <c r="H40" s="6"/>
      <c r="I40" s="6"/>
      <c r="J40" s="6"/>
      <c r="K40" s="6"/>
      <c r="L40" s="10"/>
      <c r="M40" s="0"/>
    </row>
    <row r="41" customFormat="false" ht="15.75" hidden="false" customHeight="true" outlineLevel="0" collapsed="false">
      <c r="A41" s="391" t="s">
        <v>40</v>
      </c>
      <c r="B41" s="46" t="n">
        <f aca="false">(B42-(B37-B38)*B40)/(B38-B39)</f>
        <v>275</v>
      </c>
      <c r="C41" s="46" t="n">
        <f aca="false">(C42-(C37-C38)*C40)/(C38-C39)</f>
        <v>680</v>
      </c>
      <c r="D41" s="6"/>
      <c r="E41" s="6"/>
      <c r="F41" s="6"/>
      <c r="G41" s="6"/>
      <c r="H41" s="6"/>
      <c r="I41" s="6"/>
      <c r="J41" s="6"/>
      <c r="K41" s="6"/>
      <c r="L41" s="10"/>
      <c r="M41" s="402"/>
    </row>
    <row r="42" customFormat="false" ht="13.2" hidden="false" customHeight="false" outlineLevel="0" collapsed="false">
      <c r="A42" s="391" t="s">
        <v>41</v>
      </c>
      <c r="B42" s="397" t="n">
        <v>3000</v>
      </c>
      <c r="C42" s="397" t="n">
        <v>4000</v>
      </c>
      <c r="D42" s="6"/>
      <c r="E42" s="6"/>
      <c r="F42" s="6"/>
      <c r="G42" s="6"/>
      <c r="H42" s="6"/>
      <c r="I42" s="6"/>
      <c r="J42" s="6"/>
      <c r="K42" s="6"/>
      <c r="L42" s="10"/>
    </row>
    <row r="43" customFormat="false" ht="13.8" hidden="false" customHeight="false" outlineLevel="0" collapsed="false">
      <c r="A43" s="4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42"/>
    </row>
    <row r="44" customFormat="false" ht="30" hidden="false" customHeight="true" outlineLevel="0" collapsed="false">
      <c r="A44" s="13" t="s">
        <v>179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customFormat="false" ht="13.8" hidden="false" customHeight="false" outlineLevel="0" collapsed="false">
      <c r="A45" s="14" t="s">
        <v>17</v>
      </c>
      <c r="B45" s="361" t="n">
        <v>43831</v>
      </c>
      <c r="C45" s="248" t="s">
        <v>18</v>
      </c>
      <c r="D45" s="361" t="n">
        <v>43951</v>
      </c>
      <c r="E45" s="6"/>
      <c r="F45" s="6"/>
      <c r="G45" s="6"/>
      <c r="H45" s="6"/>
      <c r="I45" s="6"/>
      <c r="J45" s="6"/>
      <c r="K45" s="6"/>
      <c r="L45" s="10"/>
    </row>
    <row r="46" customFormat="false" ht="15.75" hidden="false" customHeight="true" outlineLevel="0" collapsed="false">
      <c r="A46" s="14" t="s">
        <v>162</v>
      </c>
      <c r="B46" s="367" t="s">
        <v>181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</row>
    <row r="47" customFormat="false" ht="13.8" hidden="false" customHeight="false" outlineLevel="0" collapsed="false">
      <c r="A47" s="12"/>
      <c r="B47" s="6"/>
      <c r="C47" s="6"/>
      <c r="D47" s="6"/>
      <c r="E47" s="6"/>
      <c r="F47" s="6"/>
      <c r="G47" s="259"/>
      <c r="H47" s="6"/>
      <c r="I47" s="6"/>
      <c r="J47" s="6"/>
      <c r="K47" s="6"/>
      <c r="L47" s="10"/>
    </row>
    <row r="48" customFormat="false" ht="13.2" hidden="false" customHeight="false" outlineLevel="0" collapsed="false">
      <c r="A48" s="4" t="s">
        <v>44</v>
      </c>
      <c r="B48" s="260" t="n">
        <v>43831</v>
      </c>
      <c r="C48" s="261" t="s">
        <v>18</v>
      </c>
      <c r="D48" s="262" t="n">
        <v>43875</v>
      </c>
      <c r="E48" s="263"/>
      <c r="F48" s="260" t="n">
        <v>43876</v>
      </c>
      <c r="G48" s="261" t="s">
        <v>18</v>
      </c>
      <c r="H48" s="260" t="n">
        <v>43951</v>
      </c>
      <c r="I48" s="6"/>
      <c r="J48" s="31"/>
      <c r="K48" s="32"/>
      <c r="L48" s="371"/>
    </row>
    <row r="49" customFormat="false" ht="13.2" hidden="false" customHeight="true" outlineLevel="0" collapsed="false">
      <c r="A49" s="4"/>
      <c r="B49" s="264" t="s">
        <v>182</v>
      </c>
      <c r="C49" s="264"/>
      <c r="D49" s="264"/>
      <c r="E49" s="263"/>
      <c r="F49" s="264" t="s">
        <v>182</v>
      </c>
      <c r="G49" s="264"/>
      <c r="H49" s="264"/>
      <c r="I49" s="6"/>
      <c r="J49" s="374"/>
      <c r="K49" s="374"/>
      <c r="L49" s="374"/>
    </row>
    <row r="50" customFormat="false" ht="24" hidden="false" customHeight="false" outlineLevel="0" collapsed="false">
      <c r="A50" s="265" t="s">
        <v>183</v>
      </c>
      <c r="B50" s="266" t="s">
        <v>184</v>
      </c>
      <c r="C50" s="267" t="s">
        <v>185</v>
      </c>
      <c r="D50" s="268" t="s">
        <v>186</v>
      </c>
      <c r="E50" s="269"/>
      <c r="F50" s="266" t="s">
        <v>184</v>
      </c>
      <c r="G50" s="267" t="s">
        <v>185</v>
      </c>
      <c r="H50" s="268" t="s">
        <v>186</v>
      </c>
      <c r="I50" s="6"/>
      <c r="J50" s="61"/>
      <c r="K50" s="398"/>
      <c r="L50" s="399"/>
    </row>
    <row r="51" customFormat="false" ht="13.2" hidden="false" customHeight="true" outlineLevel="0" collapsed="false">
      <c r="A51" s="376" t="s">
        <v>187</v>
      </c>
      <c r="B51" s="77" t="n">
        <v>15</v>
      </c>
      <c r="C51" s="270" t="n">
        <v>0</v>
      </c>
      <c r="D51" s="377" t="n">
        <v>100</v>
      </c>
      <c r="E51" s="272"/>
      <c r="F51" s="77" t="n">
        <v>10</v>
      </c>
      <c r="G51" s="270" t="n">
        <v>0</v>
      </c>
      <c r="H51" s="377" t="n">
        <v>100</v>
      </c>
      <c r="I51" s="6"/>
      <c r="J51" s="18"/>
      <c r="K51" s="5"/>
      <c r="L51" s="400"/>
    </row>
    <row r="52" customFormat="false" ht="13.2" hidden="false" customHeight="false" outlineLevel="0" collapsed="false">
      <c r="A52" s="376"/>
      <c r="B52" s="77" t="n">
        <v>20</v>
      </c>
      <c r="C52" s="270" t="n">
        <f aca="false">(C51+(B52-B51)*D51)</f>
        <v>500</v>
      </c>
      <c r="D52" s="377" t="n">
        <v>200</v>
      </c>
      <c r="E52" s="272"/>
      <c r="F52" s="77" t="n">
        <v>20</v>
      </c>
      <c r="G52" s="270" t="n">
        <f aca="false">(G51+(F52-F51)*H51)</f>
        <v>1000</v>
      </c>
      <c r="H52" s="377" t="n">
        <v>200</v>
      </c>
      <c r="I52" s="6"/>
      <c r="J52" s="18"/>
      <c r="K52" s="5"/>
      <c r="L52" s="400"/>
    </row>
    <row r="53" customFormat="false" ht="13.2" hidden="false" customHeight="false" outlineLevel="0" collapsed="false">
      <c r="A53" s="376"/>
      <c r="B53" s="77" t="n">
        <v>25</v>
      </c>
      <c r="C53" s="270" t="n">
        <f aca="false">(C52+(B53-B52)*D52)</f>
        <v>1500</v>
      </c>
      <c r="D53" s="378" t="n">
        <f aca="false">(C54-C53)/(B54-B53)</f>
        <v>500</v>
      </c>
      <c r="E53" s="379"/>
      <c r="F53" s="77" t="n">
        <v>30</v>
      </c>
      <c r="G53" s="270" t="n">
        <f aca="false">(G52+(F53-F52)*H52)</f>
        <v>3000</v>
      </c>
      <c r="H53" s="378" t="n">
        <f aca="false">(G54-G53)/(F54-F53)</f>
        <v>350</v>
      </c>
      <c r="I53" s="6"/>
      <c r="J53" s="18"/>
      <c r="K53" s="5"/>
      <c r="L53" s="401"/>
    </row>
    <row r="54" customFormat="false" ht="13.8" hidden="false" customHeight="false" outlineLevel="0" collapsed="false">
      <c r="A54" s="376"/>
      <c r="B54" s="274" t="n">
        <v>35</v>
      </c>
      <c r="C54" s="275" t="n">
        <v>6500</v>
      </c>
      <c r="D54" s="381" t="n">
        <v>0</v>
      </c>
      <c r="E54" s="272"/>
      <c r="F54" s="274" t="n">
        <v>40</v>
      </c>
      <c r="G54" s="275" t="n">
        <v>6500</v>
      </c>
      <c r="H54" s="381" t="n">
        <v>0</v>
      </c>
      <c r="I54" s="6"/>
      <c r="J54" s="18"/>
      <c r="K54" s="5"/>
      <c r="L54" s="400"/>
    </row>
    <row r="55" customFormat="false" ht="13.2" hidden="false" customHeight="false" outlineLevel="0" collapsed="false">
      <c r="A55" s="12"/>
      <c r="B55" s="6"/>
      <c r="C55" s="6"/>
      <c r="D55" s="6"/>
      <c r="E55" s="6"/>
      <c r="F55" s="6"/>
      <c r="G55" s="6"/>
      <c r="H55" s="6"/>
      <c r="I55" s="6"/>
      <c r="J55" s="6"/>
      <c r="K55" s="6"/>
      <c r="L55" s="10"/>
    </row>
    <row r="56" customFormat="false" ht="13.2" hidden="false" customHeight="false" outlineLevel="0" collapsed="false">
      <c r="A56" s="4" t="s">
        <v>28</v>
      </c>
      <c r="B56" s="5" t="n">
        <f aca="false">C54+G54</f>
        <v>13000</v>
      </c>
      <c r="C56" s="6"/>
      <c r="D56" s="6"/>
      <c r="E56" s="6"/>
      <c r="F56" s="6"/>
      <c r="G56" s="6"/>
      <c r="H56" s="6"/>
      <c r="I56" s="6"/>
      <c r="J56" s="6"/>
      <c r="K56" s="6"/>
      <c r="L56" s="10"/>
    </row>
    <row r="57" customFormat="false" ht="13.2" hidden="false" customHeight="false" outlineLevel="0" collapsed="false">
      <c r="A57" s="382" t="s">
        <v>241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4"/>
    </row>
    <row r="58" customFormat="false" ht="13.8" hidden="false" customHeight="false" outlineLevel="0" collapsed="false">
      <c r="A58" s="12"/>
      <c r="B58" s="6"/>
      <c r="C58" s="6"/>
      <c r="D58" s="6"/>
      <c r="E58" s="5"/>
      <c r="F58" s="5"/>
      <c r="G58" s="6"/>
      <c r="H58" s="6"/>
      <c r="I58" s="6"/>
      <c r="J58" s="6"/>
      <c r="K58" s="6"/>
      <c r="L58" s="10"/>
    </row>
    <row r="59" customFormat="false" ht="24" hidden="false" customHeight="false" outlineLevel="0" collapsed="false">
      <c r="A59" s="162" t="s">
        <v>109</v>
      </c>
      <c r="B59" s="162"/>
      <c r="C59" s="403" t="s">
        <v>110</v>
      </c>
      <c r="D59" s="163" t="s">
        <v>111</v>
      </c>
      <c r="E59" s="163"/>
      <c r="F59" s="163"/>
      <c r="G59" s="163" t="s">
        <v>112</v>
      </c>
      <c r="H59" s="163"/>
      <c r="I59" s="163"/>
      <c r="J59" s="164" t="s">
        <v>113</v>
      </c>
      <c r="K59" s="164"/>
      <c r="L59" s="164"/>
    </row>
    <row r="60" customFormat="false" ht="13.8" hidden="false" customHeight="false" outlineLevel="0" collapsed="false">
      <c r="A60" s="222" t="n">
        <f aca="false">B16+B25+B42+C42+B56</f>
        <v>40000</v>
      </c>
      <c r="B60" s="222"/>
      <c r="C60" s="404"/>
      <c r="D60" s="224"/>
      <c r="E60" s="224"/>
      <c r="F60" s="224"/>
      <c r="G60" s="224"/>
      <c r="H60" s="224"/>
      <c r="I60" s="224"/>
      <c r="J60" s="225"/>
      <c r="K60" s="225"/>
      <c r="L60" s="225"/>
    </row>
    <row r="61" customFormat="false" ht="13.8" hidden="false" customHeight="false" outlineLevel="0" collapsed="false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42"/>
    </row>
  </sheetData>
  <mergeCells count="21">
    <mergeCell ref="A1:L1"/>
    <mergeCell ref="A3:L3"/>
    <mergeCell ref="G6:I6"/>
    <mergeCell ref="A9:L9"/>
    <mergeCell ref="A18:L18"/>
    <mergeCell ref="A29:L29"/>
    <mergeCell ref="A33:A35"/>
    <mergeCell ref="A44:L44"/>
    <mergeCell ref="B46:L46"/>
    <mergeCell ref="B49:D49"/>
    <mergeCell ref="F49:H49"/>
    <mergeCell ref="J49:L49"/>
    <mergeCell ref="A51:A54"/>
    <mergeCell ref="A59:B59"/>
    <mergeCell ref="D59:F59"/>
    <mergeCell ref="G59:I59"/>
    <mergeCell ref="J59:L59"/>
    <mergeCell ref="A60:B60"/>
    <mergeCell ref="D60:F60"/>
    <mergeCell ref="G60:I60"/>
    <mergeCell ref="J60:L60"/>
  </mergeCells>
  <printOptions headings="false" gridLines="false" gridLinesSet="true" horizontalCentered="true" verticalCentered="true"/>
  <pageMargins left="0.359722222222222" right="0.3" top="0.520138888888889" bottom="1" header="0.511805555555555" footer="0.511805555555555"/>
  <pageSetup paperSize="9" scale="54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M4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R15" activeCellId="0" sqref="R15"/>
    </sheetView>
  </sheetViews>
  <sheetFormatPr defaultRowHeight="13.2"/>
  <cols>
    <col collapsed="false" hidden="false" max="1" min="1" style="1" width="28.3279352226721"/>
    <col collapsed="false" hidden="false" max="2" min="2" style="1" width="10.8825910931174"/>
    <col collapsed="false" hidden="false" max="3" min="3" style="1" width="16.331983805668"/>
    <col collapsed="false" hidden="false" max="4" min="4" style="1" width="12.995951417004"/>
    <col collapsed="false" hidden="false" max="5" min="5" style="1" width="12.4412955465587"/>
    <col collapsed="false" hidden="false" max="6" min="6" style="1" width="14.5546558704453"/>
    <col collapsed="false" hidden="false" max="7" min="7" style="1" width="11.9959514170041"/>
    <col collapsed="false" hidden="false" max="8" min="8" style="1" width="11.331983805668"/>
    <col collapsed="false" hidden="false" max="9" min="9" style="1" width="9.55465587044534"/>
    <col collapsed="false" hidden="false" max="10" min="10" style="1" width="12.8906882591093"/>
    <col collapsed="false" hidden="false" max="11" min="11" style="1" width="9.55465587044534"/>
    <col collapsed="false" hidden="false" max="12" min="12" style="1" width="13.6599190283401"/>
    <col collapsed="false" hidden="false" max="242" min="13" style="1" width="9.11336032388664"/>
    <col collapsed="false" hidden="false" max="243" min="243" style="1" width="31.5587044534413"/>
    <col collapsed="false" hidden="false" max="244" min="244" style="1" width="12.5546558704453"/>
    <col collapsed="false" hidden="false" max="245" min="245" style="1" width="10.6599190283401"/>
    <col collapsed="false" hidden="false" max="246" min="246" style="1" width="11.5546558704453"/>
    <col collapsed="false" hidden="false" max="253" min="247" style="1" width="9.55465587044534"/>
    <col collapsed="false" hidden="false" max="254" min="254" style="1" width="11.5546558704453"/>
    <col collapsed="false" hidden="false" max="256" min="255" style="1" width="9.11336032388664"/>
    <col collapsed="false" hidden="false" max="257" min="257" style="1" width="31.5587044534413"/>
    <col collapsed="false" hidden="false" max="258" min="258" style="1" width="12.5546558704453"/>
    <col collapsed="false" hidden="false" max="259" min="259" style="1" width="10.6599190283401"/>
    <col collapsed="false" hidden="false" max="260" min="260" style="1" width="11.5546558704453"/>
    <col collapsed="false" hidden="false" max="267" min="261" style="1" width="9.55465587044534"/>
    <col collapsed="false" hidden="false" max="268" min="268" style="1" width="11.5546558704453"/>
    <col collapsed="false" hidden="false" max="498" min="269" style="1" width="9.11336032388664"/>
    <col collapsed="false" hidden="false" max="499" min="499" style="1" width="31.5587044534413"/>
    <col collapsed="false" hidden="false" max="500" min="500" style="1" width="12.5546558704453"/>
    <col collapsed="false" hidden="false" max="501" min="501" style="1" width="10.6599190283401"/>
    <col collapsed="false" hidden="false" max="502" min="502" style="1" width="11.5546558704453"/>
    <col collapsed="false" hidden="false" max="509" min="503" style="1" width="9.55465587044534"/>
    <col collapsed="false" hidden="false" max="510" min="510" style="1" width="11.5546558704453"/>
    <col collapsed="false" hidden="false" max="512" min="511" style="1" width="9.11336032388664"/>
    <col collapsed="false" hidden="false" max="513" min="513" style="1" width="31.5587044534413"/>
    <col collapsed="false" hidden="false" max="514" min="514" style="1" width="12.5546558704453"/>
    <col collapsed="false" hidden="false" max="515" min="515" style="1" width="10.6599190283401"/>
    <col collapsed="false" hidden="false" max="516" min="516" style="1" width="11.5546558704453"/>
    <col collapsed="false" hidden="false" max="523" min="517" style="1" width="9.55465587044534"/>
    <col collapsed="false" hidden="false" max="524" min="524" style="1" width="11.5546558704453"/>
    <col collapsed="false" hidden="false" max="754" min="525" style="1" width="9.11336032388664"/>
    <col collapsed="false" hidden="false" max="755" min="755" style="1" width="31.5587044534413"/>
    <col collapsed="false" hidden="false" max="756" min="756" style="1" width="12.5546558704453"/>
    <col collapsed="false" hidden="false" max="757" min="757" style="1" width="10.6599190283401"/>
    <col collapsed="false" hidden="false" max="758" min="758" style="1" width="11.5546558704453"/>
    <col collapsed="false" hidden="false" max="765" min="759" style="1" width="9.55465587044534"/>
    <col collapsed="false" hidden="false" max="766" min="766" style="1" width="11.5546558704453"/>
    <col collapsed="false" hidden="false" max="768" min="767" style="1" width="9.11336032388664"/>
    <col collapsed="false" hidden="false" max="769" min="769" style="1" width="31.5587044534413"/>
    <col collapsed="false" hidden="false" max="770" min="770" style="1" width="12.5546558704453"/>
    <col collapsed="false" hidden="false" max="771" min="771" style="1" width="10.6599190283401"/>
    <col collapsed="false" hidden="false" max="772" min="772" style="1" width="11.5546558704453"/>
    <col collapsed="false" hidden="false" max="779" min="773" style="1" width="9.55465587044534"/>
    <col collapsed="false" hidden="false" max="780" min="780" style="1" width="11.5546558704453"/>
    <col collapsed="false" hidden="false" max="1010" min="781" style="1" width="9.11336032388664"/>
    <col collapsed="false" hidden="false" max="1011" min="1011" style="1" width="31.5587044534413"/>
    <col collapsed="false" hidden="false" max="1012" min="1012" style="1" width="12.5546558704453"/>
    <col collapsed="false" hidden="false" max="1013" min="1013" style="1" width="10.6599190283401"/>
    <col collapsed="false" hidden="false" max="1014" min="1014" style="1" width="11.5546558704453"/>
    <col collapsed="false" hidden="false" max="1021" min="1015" style="1" width="9.55465587044534"/>
    <col collapsed="false" hidden="false" max="1022" min="1022" style="1" width="11.5546558704453"/>
    <col collapsed="false" hidden="false" max="1025" min="1023" style="1" width="9.11336032388664"/>
  </cols>
  <sheetData>
    <row r="1" customFormat="false" ht="15.6" hidden="false" customHeight="false" outlineLevel="0" collapsed="false">
      <c r="A1" s="345" t="s">
        <v>249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0"/>
    </row>
    <row r="2" customFormat="false" ht="15.6" hidden="false" customHeight="false" outlineLevel="0" collapsed="false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 t="s">
        <v>259</v>
      </c>
      <c r="L2" s="349"/>
      <c r="M2" s="0"/>
    </row>
    <row r="3" customFormat="false" ht="13.2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0"/>
    </row>
    <row r="4" customFormat="false" ht="17.4" hidden="false" customHeight="false" outlineLevel="0" collapsed="false">
      <c r="A4" s="4" t="s">
        <v>260</v>
      </c>
      <c r="B4" s="5"/>
      <c r="C4" s="6"/>
      <c r="D4" s="6"/>
      <c r="E4" s="7" t="s">
        <v>3</v>
      </c>
      <c r="F4" s="8" t="s">
        <v>4</v>
      </c>
      <c r="G4" s="6"/>
      <c r="H4" s="7" t="s">
        <v>5</v>
      </c>
      <c r="I4" s="5" t="s">
        <v>261</v>
      </c>
      <c r="J4" s="406"/>
      <c r="K4" s="407"/>
      <c r="L4" s="10"/>
      <c r="M4" s="0"/>
    </row>
    <row r="5" customFormat="false" ht="13.2" hidden="false" customHeight="false" outlineLevel="0" collapsed="false">
      <c r="A5" s="4"/>
      <c r="B5" s="5"/>
      <c r="C5" s="6"/>
      <c r="D5" s="6"/>
      <c r="E5" s="6"/>
      <c r="F5" s="6"/>
      <c r="G5" s="7" t="s">
        <v>8</v>
      </c>
      <c r="H5" s="355" t="s">
        <v>9</v>
      </c>
      <c r="I5" s="6"/>
      <c r="J5" s="5"/>
      <c r="K5" s="6"/>
      <c r="L5" s="10"/>
      <c r="M5" s="0"/>
    </row>
    <row r="6" customFormat="false" ht="13.2" hidden="false" customHeight="false" outlineLevel="0" collapsed="false">
      <c r="A6" s="4" t="s">
        <v>10</v>
      </c>
      <c r="B6" s="5" t="s">
        <v>252</v>
      </c>
      <c r="C6" s="6"/>
      <c r="D6" s="6"/>
      <c r="E6" s="6"/>
      <c r="F6" s="6"/>
      <c r="G6" s="11" t="s">
        <v>11</v>
      </c>
      <c r="H6" s="11"/>
      <c r="I6" s="11"/>
      <c r="J6" s="5" t="s">
        <v>9</v>
      </c>
      <c r="K6" s="6"/>
      <c r="L6" s="10"/>
      <c r="M6" s="0"/>
    </row>
    <row r="7" customFormat="false" ht="13.2" hidden="false" customHeight="false" outlineLevel="0" collapsed="false">
      <c r="A7" s="4" t="s">
        <v>12</v>
      </c>
      <c r="B7" s="6"/>
      <c r="C7" s="6"/>
      <c r="D7" s="6"/>
      <c r="E7" s="6"/>
      <c r="F7" s="6"/>
      <c r="G7" s="6"/>
      <c r="H7" s="6"/>
      <c r="I7" s="7" t="s">
        <v>13</v>
      </c>
      <c r="J7" s="27" t="n">
        <v>40000</v>
      </c>
      <c r="K7" s="6"/>
      <c r="L7" s="10"/>
      <c r="M7" s="0"/>
    </row>
    <row r="8" customFormat="false" ht="13.8" hidden="false" customHeight="false" outlineLevel="0" collapsed="false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10"/>
      <c r="M8" s="0"/>
    </row>
    <row r="9" customFormat="false" ht="13.2" hidden="false" customHeight="false" outlineLevel="0" collapsed="false">
      <c r="A9" s="13" t="s">
        <v>253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0"/>
    </row>
    <row r="10" customFormat="false" ht="13.2" hidden="false" customHeight="false" outlineLevel="0" collapsed="false">
      <c r="A10" s="14" t="s">
        <v>17</v>
      </c>
      <c r="B10" s="361" t="n">
        <v>43739</v>
      </c>
      <c r="C10" s="18" t="s">
        <v>18</v>
      </c>
      <c r="D10" s="361" t="n">
        <v>43809</v>
      </c>
      <c r="E10" s="6"/>
      <c r="F10" s="6"/>
      <c r="G10" s="6"/>
      <c r="H10" s="6"/>
      <c r="I10" s="6"/>
      <c r="J10" s="6"/>
      <c r="K10" s="6"/>
      <c r="L10" s="10"/>
      <c r="M10" s="0"/>
    </row>
    <row r="11" customFormat="false" ht="13.8" hidden="false" customHeight="false" outlineLevel="0" collapsed="false">
      <c r="A11" s="14" t="s">
        <v>19</v>
      </c>
      <c r="B11" s="15" t="s">
        <v>262</v>
      </c>
      <c r="C11" s="15"/>
      <c r="D11" s="15"/>
      <c r="E11" s="233"/>
      <c r="F11" s="6"/>
      <c r="G11" s="6"/>
      <c r="H11" s="6"/>
      <c r="I11" s="6"/>
      <c r="J11" s="6"/>
      <c r="K11" s="6"/>
      <c r="L11" s="10"/>
      <c r="M11" s="0"/>
    </row>
    <row r="12" customFormat="false" ht="13.2" hidden="false" customHeight="false" outlineLevel="0" collapsed="false">
      <c r="A12" s="14"/>
      <c r="B12" s="15"/>
      <c r="C12" s="15"/>
      <c r="D12" s="6"/>
      <c r="E12" s="6"/>
      <c r="F12" s="6"/>
      <c r="G12" s="6"/>
      <c r="H12" s="6"/>
      <c r="I12" s="6"/>
      <c r="J12" s="6"/>
      <c r="K12" s="6"/>
      <c r="L12" s="10"/>
      <c r="M12" s="0"/>
    </row>
    <row r="13" customFormat="false" ht="13.2" hidden="false" customHeight="false" outlineLevel="0" collapsed="false">
      <c r="A13" s="328" t="s">
        <v>231</v>
      </c>
      <c r="B13" s="270" t="n">
        <v>15</v>
      </c>
      <c r="C13" s="5"/>
      <c r="D13" s="6"/>
      <c r="E13" s="6"/>
      <c r="F13" s="6"/>
      <c r="G13" s="6"/>
      <c r="H13" s="6"/>
      <c r="I13" s="6"/>
      <c r="J13" s="6"/>
      <c r="K13" s="5"/>
      <c r="L13" s="284"/>
      <c r="M13" s="0"/>
    </row>
    <row r="14" customFormat="false" ht="13.2" hidden="false" customHeight="false" outlineLevel="0" collapsed="false">
      <c r="A14" s="341" t="s">
        <v>212</v>
      </c>
      <c r="B14" s="270" t="n">
        <v>30</v>
      </c>
      <c r="C14" s="256"/>
      <c r="D14" s="6"/>
      <c r="E14" s="6"/>
      <c r="F14" s="6"/>
      <c r="G14" s="6"/>
      <c r="H14" s="6"/>
      <c r="I14" s="6"/>
      <c r="J14" s="6"/>
      <c r="K14" s="6"/>
      <c r="L14" s="10"/>
      <c r="M14" s="0"/>
    </row>
    <row r="15" customFormat="false" ht="15.6" hidden="false" customHeight="false" outlineLevel="0" collapsed="false">
      <c r="A15" s="341" t="s">
        <v>232</v>
      </c>
      <c r="B15" s="362" t="n">
        <f aca="false">B16/(B14-B13)</f>
        <v>1000</v>
      </c>
      <c r="C15" s="6"/>
      <c r="D15" s="6"/>
      <c r="E15" s="6"/>
      <c r="F15" s="6"/>
      <c r="G15" s="6"/>
      <c r="H15" s="6"/>
      <c r="I15" s="6"/>
      <c r="J15" s="6"/>
      <c r="K15" s="6"/>
      <c r="L15" s="10"/>
      <c r="M15" s="0"/>
    </row>
    <row r="16" customFormat="false" ht="13.2" hidden="false" customHeight="false" outlineLevel="0" collapsed="false">
      <c r="A16" s="328" t="s">
        <v>233</v>
      </c>
      <c r="B16" s="293" t="n">
        <v>15000</v>
      </c>
      <c r="C16" s="6"/>
      <c r="D16" s="6"/>
      <c r="E16" s="6"/>
      <c r="F16" s="6"/>
      <c r="G16" s="6"/>
      <c r="H16" s="6"/>
      <c r="I16" s="6"/>
      <c r="J16" s="6"/>
      <c r="K16" s="6"/>
      <c r="L16" s="10"/>
      <c r="M16" s="0"/>
    </row>
    <row r="17" customFormat="false" ht="13.8" hidden="false" customHeight="false" outlineLevel="0" collapsed="false">
      <c r="A17" s="4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42"/>
      <c r="M17" s="0"/>
    </row>
    <row r="18" customFormat="false" ht="13.2" hidden="false" customHeight="false" outlineLevel="0" collapsed="false">
      <c r="A18" s="13" t="s">
        <v>234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0"/>
    </row>
    <row r="19" customFormat="false" ht="13.2" hidden="false" customHeight="false" outlineLevel="0" collapsed="false">
      <c r="A19" s="14" t="s">
        <v>17</v>
      </c>
      <c r="B19" s="361" t="n">
        <v>43739</v>
      </c>
      <c r="C19" s="18" t="s">
        <v>18</v>
      </c>
      <c r="D19" s="361" t="n">
        <v>43830</v>
      </c>
      <c r="E19" s="6"/>
      <c r="F19" s="6"/>
      <c r="G19" s="6"/>
      <c r="H19" s="6"/>
      <c r="I19" s="6"/>
      <c r="J19" s="6"/>
      <c r="K19" s="6"/>
      <c r="L19" s="10"/>
      <c r="M19" s="0"/>
    </row>
    <row r="20" customFormat="false" ht="13.2" hidden="false" customHeight="false" outlineLevel="0" collapsed="false">
      <c r="A20" s="14" t="s">
        <v>19</v>
      </c>
      <c r="B20" s="15" t="s">
        <v>235</v>
      </c>
      <c r="C20" s="15"/>
      <c r="D20" s="15"/>
      <c r="E20" s="6"/>
      <c r="F20" s="6"/>
      <c r="G20" s="6"/>
      <c r="H20" s="6"/>
      <c r="I20" s="6"/>
      <c r="J20" s="6"/>
      <c r="K20" s="6"/>
      <c r="L20" s="10"/>
      <c r="M20" s="0"/>
    </row>
    <row r="21" customFormat="false" ht="13.2" hidden="false" customHeight="false" outlineLevel="0" collapsed="false">
      <c r="A21" s="14"/>
      <c r="B21" s="15"/>
      <c r="C21" s="15"/>
      <c r="D21" s="6"/>
      <c r="E21" s="59" t="s">
        <v>236</v>
      </c>
      <c r="F21" s="59"/>
      <c r="G21" s="59"/>
      <c r="H21" s="59"/>
      <c r="I21" s="6"/>
      <c r="J21" s="6"/>
      <c r="K21" s="6"/>
      <c r="L21" s="10"/>
      <c r="M21" s="0"/>
    </row>
    <row r="22" customFormat="false" ht="13.2" hidden="false" customHeight="false" outlineLevel="0" collapsed="false">
      <c r="A22" s="328" t="s">
        <v>231</v>
      </c>
      <c r="B22" s="270" t="n">
        <v>6</v>
      </c>
      <c r="C22" s="5"/>
      <c r="D22" s="6"/>
      <c r="E22" s="101" t="s">
        <v>237</v>
      </c>
      <c r="F22" s="101"/>
      <c r="G22" s="101"/>
      <c r="H22" s="101"/>
      <c r="I22" s="6"/>
      <c r="J22" s="6"/>
      <c r="K22" s="6"/>
      <c r="L22" s="10"/>
      <c r="M22" s="0"/>
    </row>
    <row r="23" customFormat="false" ht="13.8" hidden="false" customHeight="false" outlineLevel="0" collapsed="false">
      <c r="A23" s="341" t="s">
        <v>212</v>
      </c>
      <c r="B23" s="270" t="n">
        <v>16</v>
      </c>
      <c r="C23" s="256"/>
      <c r="D23" s="6"/>
      <c r="E23" s="363" t="s">
        <v>238</v>
      </c>
      <c r="F23" s="364"/>
      <c r="G23" s="59" t="n">
        <v>28</v>
      </c>
      <c r="H23" s="59" t="n">
        <v>32</v>
      </c>
      <c r="I23" s="6"/>
      <c r="J23" s="6"/>
      <c r="K23" s="6"/>
      <c r="L23" s="10"/>
      <c r="M23" s="0"/>
    </row>
    <row r="24" customFormat="false" ht="15.6" hidden="false" customHeight="false" outlineLevel="0" collapsed="false">
      <c r="A24" s="341" t="s">
        <v>232</v>
      </c>
      <c r="B24" s="362" t="n">
        <f aca="false">B25/(B23-B22)</f>
        <v>1000</v>
      </c>
      <c r="C24" s="6"/>
      <c r="D24" s="6"/>
      <c r="E24" s="313" t="s">
        <v>240</v>
      </c>
      <c r="F24" s="366"/>
      <c r="G24" s="59" t="n">
        <v>80</v>
      </c>
      <c r="H24" s="59"/>
      <c r="I24" s="6"/>
      <c r="J24" s="6"/>
      <c r="K24" s="6"/>
      <c r="L24" s="10"/>
      <c r="M24" s="0"/>
    </row>
    <row r="25" customFormat="false" ht="13.2" hidden="false" customHeight="false" outlineLevel="0" collapsed="false">
      <c r="A25" s="328" t="s">
        <v>233</v>
      </c>
      <c r="B25" s="293" t="n">
        <v>10000</v>
      </c>
      <c r="C25" s="6"/>
      <c r="D25" s="6"/>
      <c r="E25" s="6"/>
      <c r="F25" s="6"/>
      <c r="G25" s="6"/>
      <c r="H25" s="6"/>
      <c r="I25" s="6"/>
      <c r="J25" s="6"/>
      <c r="K25" s="6"/>
      <c r="L25" s="10"/>
      <c r="M25" s="0"/>
    </row>
    <row r="26" customFormat="false" ht="13.2" hidden="false" customHeight="false" outlineLevel="0" collapsed="false">
      <c r="A26" s="4"/>
      <c r="B26" s="253"/>
      <c r="C26" s="6"/>
      <c r="D26" s="6"/>
      <c r="E26" s="6"/>
      <c r="F26" s="6"/>
      <c r="G26" s="6"/>
      <c r="H26" s="6"/>
      <c r="I26" s="6"/>
      <c r="J26" s="6"/>
      <c r="K26" s="6"/>
      <c r="L26" s="10"/>
      <c r="M26" s="0"/>
    </row>
    <row r="27" customFormat="false" ht="13.2" hidden="false" customHeight="false" outlineLevel="0" collapsed="false">
      <c r="A27" s="4"/>
      <c r="B27" s="253"/>
      <c r="C27" s="6"/>
      <c r="D27" s="6"/>
      <c r="E27" s="6"/>
      <c r="F27" s="6"/>
      <c r="G27" s="6"/>
      <c r="H27" s="17"/>
      <c r="I27" s="17"/>
      <c r="J27" s="6"/>
      <c r="K27" s="6"/>
      <c r="L27" s="10"/>
      <c r="M27" s="0"/>
    </row>
    <row r="28" customFormat="false" ht="13.8" hidden="false" customHeight="false" outlineLevel="0" collapsed="false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10"/>
      <c r="M28" s="0"/>
    </row>
    <row r="29" customFormat="false" ht="13.2" hidden="false" customHeight="false" outlineLevel="0" collapsed="false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0"/>
    </row>
    <row r="30" customFormat="false" ht="13.8" hidden="false" customHeight="false" outlineLevel="0" collapsed="false">
      <c r="A30" s="14" t="s">
        <v>17</v>
      </c>
      <c r="B30" s="361" t="n">
        <v>43739</v>
      </c>
      <c r="C30" s="248" t="s">
        <v>18</v>
      </c>
      <c r="D30" s="361" t="n">
        <v>43830</v>
      </c>
      <c r="E30" s="6"/>
      <c r="F30" s="6"/>
      <c r="G30" s="6"/>
      <c r="H30" s="6"/>
      <c r="I30" s="6"/>
      <c r="J30" s="6"/>
      <c r="K30" s="6"/>
      <c r="L30" s="10"/>
      <c r="M30" s="0"/>
    </row>
    <row r="31" customFormat="false" ht="13.8" hidden="false" customHeight="false" outlineLevel="0" collapsed="false">
      <c r="A31" s="14" t="s">
        <v>162</v>
      </c>
      <c r="B31" s="367" t="s">
        <v>181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0"/>
    </row>
    <row r="32" customFormat="false" ht="13.8" hidden="false" customHeight="false" outlineLevel="0" collapsed="false">
      <c r="A32" s="12"/>
      <c r="B32" s="6"/>
      <c r="C32" s="6"/>
      <c r="D32" s="6"/>
      <c r="E32" s="6"/>
      <c r="F32" s="6"/>
      <c r="G32" s="259"/>
      <c r="H32" s="6"/>
      <c r="I32" s="6"/>
      <c r="J32" s="6"/>
      <c r="K32" s="6"/>
      <c r="L32" s="10"/>
      <c r="M32" s="0"/>
    </row>
    <row r="33" customFormat="false" ht="13.2" hidden="false" customHeight="false" outlineLevel="0" collapsed="false">
      <c r="A33" s="4" t="s">
        <v>44</v>
      </c>
      <c r="B33" s="260" t="n">
        <v>43739</v>
      </c>
      <c r="C33" s="261" t="s">
        <v>18</v>
      </c>
      <c r="D33" s="262" t="n">
        <v>43809</v>
      </c>
      <c r="E33" s="263"/>
      <c r="F33" s="260" t="n">
        <v>43810</v>
      </c>
      <c r="G33" s="261" t="s">
        <v>18</v>
      </c>
      <c r="H33" s="260" t="n">
        <v>43830</v>
      </c>
      <c r="I33" s="6"/>
      <c r="J33" s="31"/>
      <c r="K33" s="32"/>
      <c r="L33" s="371"/>
      <c r="M33" s="0"/>
    </row>
    <row r="34" customFormat="false" ht="13.2" hidden="false" customHeight="true" outlineLevel="0" collapsed="false">
      <c r="A34" s="4"/>
      <c r="B34" s="264" t="s">
        <v>182</v>
      </c>
      <c r="C34" s="264"/>
      <c r="D34" s="264"/>
      <c r="E34" s="263"/>
      <c r="F34" s="264" t="s">
        <v>182</v>
      </c>
      <c r="G34" s="264"/>
      <c r="H34" s="264"/>
      <c r="I34" s="6"/>
      <c r="J34" s="374"/>
      <c r="K34" s="374"/>
      <c r="L34" s="374"/>
      <c r="M34" s="0"/>
    </row>
    <row r="35" customFormat="false" ht="24" hidden="false" customHeight="false" outlineLevel="0" collapsed="false">
      <c r="A35" s="265" t="s">
        <v>183</v>
      </c>
      <c r="B35" s="266" t="s">
        <v>184</v>
      </c>
      <c r="C35" s="267" t="s">
        <v>185</v>
      </c>
      <c r="D35" s="268" t="s">
        <v>186</v>
      </c>
      <c r="E35" s="269"/>
      <c r="F35" s="266" t="s">
        <v>184</v>
      </c>
      <c r="G35" s="267" t="s">
        <v>185</v>
      </c>
      <c r="H35" s="268" t="s">
        <v>186</v>
      </c>
      <c r="I35" s="6"/>
      <c r="J35" s="61"/>
      <c r="K35" s="398"/>
      <c r="L35" s="399"/>
      <c r="M35" s="0"/>
    </row>
    <row r="36" customFormat="false" ht="13.2" hidden="false" customHeight="true" outlineLevel="0" collapsed="false">
      <c r="A36" s="376" t="s">
        <v>187</v>
      </c>
      <c r="B36" s="77" t="n">
        <v>15</v>
      </c>
      <c r="C36" s="270" t="n">
        <v>0</v>
      </c>
      <c r="D36" s="377" t="n">
        <v>100</v>
      </c>
      <c r="E36" s="272"/>
      <c r="F36" s="77" t="n">
        <v>10</v>
      </c>
      <c r="G36" s="270" t="n">
        <v>0</v>
      </c>
      <c r="H36" s="377" t="n">
        <v>100</v>
      </c>
      <c r="I36" s="6"/>
      <c r="J36" s="18"/>
      <c r="K36" s="5"/>
      <c r="L36" s="400"/>
      <c r="M36" s="0"/>
    </row>
    <row r="37" customFormat="false" ht="13.2" hidden="false" customHeight="false" outlineLevel="0" collapsed="false">
      <c r="A37" s="376"/>
      <c r="B37" s="77" t="n">
        <v>20</v>
      </c>
      <c r="C37" s="270" t="n">
        <f aca="false">(C36+(B37-B36)*D36)</f>
        <v>500</v>
      </c>
      <c r="D37" s="377" t="n">
        <v>250</v>
      </c>
      <c r="E37" s="272"/>
      <c r="F37" s="77" t="n">
        <v>20</v>
      </c>
      <c r="G37" s="270" t="n">
        <f aca="false">(G36+(F37-F36)*H36)</f>
        <v>1000</v>
      </c>
      <c r="H37" s="377" t="n">
        <v>250</v>
      </c>
      <c r="I37" s="6"/>
      <c r="J37" s="18"/>
      <c r="K37" s="5"/>
      <c r="L37" s="400"/>
      <c r="M37" s="0"/>
    </row>
    <row r="38" customFormat="false" ht="13.2" hidden="false" customHeight="false" outlineLevel="0" collapsed="false">
      <c r="A38" s="376"/>
      <c r="B38" s="77" t="n">
        <v>25</v>
      </c>
      <c r="C38" s="270" t="n">
        <f aca="false">(C37+(B38-B37)*D37)</f>
        <v>1750</v>
      </c>
      <c r="D38" s="378" t="n">
        <f aca="false">(C39-C38)/(B39-B38)</f>
        <v>575</v>
      </c>
      <c r="E38" s="379"/>
      <c r="F38" s="77" t="n">
        <v>30</v>
      </c>
      <c r="G38" s="270" t="n">
        <f aca="false">(G37+(F38-F37)*H37)</f>
        <v>3500</v>
      </c>
      <c r="H38" s="378" t="n">
        <f aca="false">(G39-G38)/(F39-F38)</f>
        <v>400</v>
      </c>
      <c r="I38" s="6"/>
      <c r="J38" s="18"/>
      <c r="K38" s="5"/>
      <c r="L38" s="401"/>
      <c r="M38" s="0"/>
    </row>
    <row r="39" customFormat="false" ht="13.8" hidden="false" customHeight="false" outlineLevel="0" collapsed="false">
      <c r="A39" s="376"/>
      <c r="B39" s="274" t="n">
        <v>35</v>
      </c>
      <c r="C39" s="275" t="n">
        <v>7500</v>
      </c>
      <c r="D39" s="381" t="n">
        <v>0</v>
      </c>
      <c r="E39" s="272"/>
      <c r="F39" s="274" t="n">
        <v>40</v>
      </c>
      <c r="G39" s="275" t="n">
        <v>7500</v>
      </c>
      <c r="H39" s="381" t="n">
        <v>0</v>
      </c>
      <c r="I39" s="6"/>
      <c r="J39" s="18"/>
      <c r="K39" s="5"/>
      <c r="L39" s="400"/>
      <c r="M39" s="0"/>
    </row>
    <row r="40" customFormat="false" ht="13.2" hidden="false" customHeight="false" outlineLevel="0" collapsed="false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10"/>
      <c r="M40" s="0"/>
    </row>
    <row r="41" customFormat="false" ht="13.2" hidden="false" customHeight="false" outlineLevel="0" collapsed="false">
      <c r="A41" s="4" t="s">
        <v>28</v>
      </c>
      <c r="B41" s="5" t="n">
        <v>15000</v>
      </c>
      <c r="C41" s="6"/>
      <c r="D41" s="6"/>
      <c r="E41" s="6"/>
      <c r="F41" s="6"/>
      <c r="G41" s="6"/>
      <c r="H41" s="6"/>
      <c r="I41" s="6"/>
      <c r="J41" s="6"/>
      <c r="K41" s="6"/>
      <c r="L41" s="10"/>
      <c r="M41" s="402"/>
    </row>
    <row r="42" customFormat="false" ht="13.2" hidden="false" customHeight="false" outlineLevel="0" collapsed="false">
      <c r="A42" s="382" t="s">
        <v>241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4"/>
    </row>
    <row r="43" customFormat="false" ht="13.8" hidden="false" customHeight="false" outlineLevel="0" collapsed="false">
      <c r="A43" s="12"/>
      <c r="B43" s="6"/>
      <c r="C43" s="6"/>
      <c r="D43" s="6"/>
      <c r="E43" s="5"/>
      <c r="F43" s="5"/>
      <c r="G43" s="6"/>
      <c r="H43" s="6"/>
      <c r="I43" s="6"/>
      <c r="J43" s="6"/>
      <c r="K43" s="6"/>
      <c r="L43" s="10"/>
    </row>
    <row r="44" customFormat="false" ht="24" hidden="false" customHeight="false" outlineLevel="0" collapsed="false">
      <c r="A44" s="162" t="s">
        <v>109</v>
      </c>
      <c r="B44" s="162"/>
      <c r="C44" s="403" t="s">
        <v>110</v>
      </c>
      <c r="D44" s="163" t="s">
        <v>111</v>
      </c>
      <c r="E44" s="163"/>
      <c r="F44" s="163"/>
      <c r="G44" s="163" t="s">
        <v>112</v>
      </c>
      <c r="H44" s="163"/>
      <c r="I44" s="163"/>
      <c r="J44" s="164" t="s">
        <v>113</v>
      </c>
      <c r="K44" s="164"/>
      <c r="L44" s="164"/>
    </row>
    <row r="45" customFormat="false" ht="13.8" hidden="false" customHeight="false" outlineLevel="0" collapsed="false">
      <c r="A45" s="222" t="n">
        <f aca="false">B16+B25+B41</f>
        <v>40000</v>
      </c>
      <c r="B45" s="222"/>
      <c r="C45" s="404"/>
      <c r="D45" s="224"/>
      <c r="E45" s="224"/>
      <c r="F45" s="224"/>
      <c r="G45" s="224"/>
      <c r="H45" s="224"/>
      <c r="I45" s="224"/>
      <c r="J45" s="225"/>
      <c r="K45" s="225"/>
      <c r="L45" s="225"/>
    </row>
    <row r="46" customFormat="false" ht="13.8" hidden="false" customHeight="false" outlineLevel="0" collapsed="false">
      <c r="A46" s="4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42"/>
    </row>
  </sheetData>
  <mergeCells count="21">
    <mergeCell ref="A1:L1"/>
    <mergeCell ref="A3:L3"/>
    <mergeCell ref="G6:I6"/>
    <mergeCell ref="A9:L9"/>
    <mergeCell ref="A18:L18"/>
    <mergeCell ref="E21:H21"/>
    <mergeCell ref="E22:H22"/>
    <mergeCell ref="A29:L29"/>
    <mergeCell ref="B31:L31"/>
    <mergeCell ref="B34:D34"/>
    <mergeCell ref="F34:H34"/>
    <mergeCell ref="J34:L34"/>
    <mergeCell ref="A36:A39"/>
    <mergeCell ref="A44:B44"/>
    <mergeCell ref="D44:F44"/>
    <mergeCell ref="G44:I44"/>
    <mergeCell ref="J44:L44"/>
    <mergeCell ref="A45:B45"/>
    <mergeCell ref="D45:F45"/>
    <mergeCell ref="G45:I45"/>
    <mergeCell ref="J45:L4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57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M61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K19" activeCellId="0" sqref="K19"/>
    </sheetView>
  </sheetViews>
  <sheetFormatPr defaultRowHeight="13.2"/>
  <cols>
    <col collapsed="false" hidden="false" max="1" min="1" style="1" width="28.3279352226721"/>
    <col collapsed="false" hidden="false" max="2" min="2" style="1" width="10.8825910931174"/>
    <col collapsed="false" hidden="false" max="3" min="3" style="1" width="16.331983805668"/>
    <col collapsed="false" hidden="false" max="4" min="4" style="1" width="12.995951417004"/>
    <col collapsed="false" hidden="false" max="5" min="5" style="1" width="12.4412955465587"/>
    <col collapsed="false" hidden="false" max="6" min="6" style="1" width="14.5546558704453"/>
    <col collapsed="false" hidden="false" max="7" min="7" style="1" width="11.9959514170041"/>
    <col collapsed="false" hidden="false" max="8" min="8" style="1" width="11.331983805668"/>
    <col collapsed="false" hidden="false" max="9" min="9" style="1" width="9.55465587044534"/>
    <col collapsed="false" hidden="false" max="10" min="10" style="1" width="12.8906882591093"/>
    <col collapsed="false" hidden="false" max="11" min="11" style="1" width="9.55465587044534"/>
    <col collapsed="false" hidden="false" max="12" min="12" style="1" width="13.6599190283401"/>
    <col collapsed="false" hidden="false" max="242" min="13" style="1" width="9.11336032388664"/>
    <col collapsed="false" hidden="false" max="243" min="243" style="1" width="31.5587044534413"/>
    <col collapsed="false" hidden="false" max="244" min="244" style="1" width="12.5546558704453"/>
    <col collapsed="false" hidden="false" max="245" min="245" style="1" width="10.6599190283401"/>
    <col collapsed="false" hidden="false" max="246" min="246" style="1" width="11.5546558704453"/>
    <col collapsed="false" hidden="false" max="253" min="247" style="1" width="9.55465587044534"/>
    <col collapsed="false" hidden="false" max="254" min="254" style="1" width="11.5546558704453"/>
    <col collapsed="false" hidden="false" max="256" min="255" style="1" width="9.11336032388664"/>
    <col collapsed="false" hidden="false" max="257" min="257" style="1" width="31.5587044534413"/>
    <col collapsed="false" hidden="false" max="258" min="258" style="1" width="12.5546558704453"/>
    <col collapsed="false" hidden="false" max="259" min="259" style="1" width="10.6599190283401"/>
    <col collapsed="false" hidden="false" max="260" min="260" style="1" width="11.5546558704453"/>
    <col collapsed="false" hidden="false" max="267" min="261" style="1" width="9.55465587044534"/>
    <col collapsed="false" hidden="false" max="268" min="268" style="1" width="11.5546558704453"/>
    <col collapsed="false" hidden="false" max="498" min="269" style="1" width="9.11336032388664"/>
    <col collapsed="false" hidden="false" max="499" min="499" style="1" width="31.5587044534413"/>
    <col collapsed="false" hidden="false" max="500" min="500" style="1" width="12.5546558704453"/>
    <col collapsed="false" hidden="false" max="501" min="501" style="1" width="10.6599190283401"/>
    <col collapsed="false" hidden="false" max="502" min="502" style="1" width="11.5546558704453"/>
    <col collapsed="false" hidden="false" max="509" min="503" style="1" width="9.55465587044534"/>
    <col collapsed="false" hidden="false" max="510" min="510" style="1" width="11.5546558704453"/>
    <col collapsed="false" hidden="false" max="512" min="511" style="1" width="9.11336032388664"/>
    <col collapsed="false" hidden="false" max="513" min="513" style="1" width="31.5587044534413"/>
    <col collapsed="false" hidden="false" max="514" min="514" style="1" width="12.5546558704453"/>
    <col collapsed="false" hidden="false" max="515" min="515" style="1" width="10.6599190283401"/>
    <col collapsed="false" hidden="false" max="516" min="516" style="1" width="11.5546558704453"/>
    <col collapsed="false" hidden="false" max="523" min="517" style="1" width="9.55465587044534"/>
    <col collapsed="false" hidden="false" max="524" min="524" style="1" width="11.5546558704453"/>
    <col collapsed="false" hidden="false" max="754" min="525" style="1" width="9.11336032388664"/>
    <col collapsed="false" hidden="false" max="755" min="755" style="1" width="31.5587044534413"/>
    <col collapsed="false" hidden="false" max="756" min="756" style="1" width="12.5546558704453"/>
    <col collapsed="false" hidden="false" max="757" min="757" style="1" width="10.6599190283401"/>
    <col collapsed="false" hidden="false" max="758" min="758" style="1" width="11.5546558704453"/>
    <col collapsed="false" hidden="false" max="765" min="759" style="1" width="9.55465587044534"/>
    <col collapsed="false" hidden="false" max="766" min="766" style="1" width="11.5546558704453"/>
    <col collapsed="false" hidden="false" max="768" min="767" style="1" width="9.11336032388664"/>
    <col collapsed="false" hidden="false" max="769" min="769" style="1" width="31.5587044534413"/>
    <col collapsed="false" hidden="false" max="770" min="770" style="1" width="12.5546558704453"/>
    <col collapsed="false" hidden="false" max="771" min="771" style="1" width="10.6599190283401"/>
    <col collapsed="false" hidden="false" max="772" min="772" style="1" width="11.5546558704453"/>
    <col collapsed="false" hidden="false" max="779" min="773" style="1" width="9.55465587044534"/>
    <col collapsed="false" hidden="false" max="780" min="780" style="1" width="11.5546558704453"/>
    <col collapsed="false" hidden="false" max="1010" min="781" style="1" width="9.11336032388664"/>
    <col collapsed="false" hidden="false" max="1011" min="1011" style="1" width="31.5587044534413"/>
    <col collapsed="false" hidden="false" max="1012" min="1012" style="1" width="12.5546558704453"/>
    <col collapsed="false" hidden="false" max="1013" min="1013" style="1" width="10.6599190283401"/>
    <col collapsed="false" hidden="false" max="1014" min="1014" style="1" width="11.5546558704453"/>
    <col collapsed="false" hidden="false" max="1021" min="1015" style="1" width="9.55465587044534"/>
    <col collapsed="false" hidden="false" max="1022" min="1022" style="1" width="11.5546558704453"/>
    <col collapsed="false" hidden="false" max="1025" min="1023" style="1" width="9.11336032388664"/>
  </cols>
  <sheetData>
    <row r="1" customFormat="false" ht="15.6" hidden="false" customHeight="false" outlineLevel="0" collapsed="false">
      <c r="A1" s="345" t="s">
        <v>249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0"/>
    </row>
    <row r="2" customFormat="false" ht="15.6" hidden="false" customHeight="false" outlineLevel="0" collapsed="false">
      <c r="A2" s="347"/>
      <c r="B2" s="348"/>
      <c r="C2" s="348"/>
      <c r="D2" s="348"/>
      <c r="E2" s="348"/>
      <c r="F2" s="348"/>
      <c r="G2" s="348"/>
      <c r="H2" s="348"/>
      <c r="I2" s="348"/>
      <c r="J2" s="348"/>
      <c r="K2" s="348" t="s">
        <v>263</v>
      </c>
      <c r="L2" s="349"/>
      <c r="M2" s="0"/>
    </row>
    <row r="3" customFormat="false" ht="13.2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0"/>
    </row>
    <row r="4" customFormat="false" ht="17.4" hidden="false" customHeight="false" outlineLevel="0" collapsed="false">
      <c r="A4" s="4" t="s">
        <v>264</v>
      </c>
      <c r="B4" s="5"/>
      <c r="C4" s="6"/>
      <c r="D4" s="6"/>
      <c r="E4" s="7" t="s">
        <v>3</v>
      </c>
      <c r="F4" s="8" t="s">
        <v>4</v>
      </c>
      <c r="G4" s="6"/>
      <c r="H4" s="7" t="s">
        <v>5</v>
      </c>
      <c r="I4" s="406" t="s">
        <v>265</v>
      </c>
      <c r="J4" s="6"/>
      <c r="K4" s="407"/>
      <c r="L4" s="10"/>
      <c r="M4" s="0"/>
    </row>
    <row r="5" customFormat="false" ht="13.2" hidden="false" customHeight="false" outlineLevel="0" collapsed="false">
      <c r="A5" s="4" t="s">
        <v>266</v>
      </c>
      <c r="B5" s="5"/>
      <c r="C5" s="6"/>
      <c r="D5" s="6"/>
      <c r="E5" s="6"/>
      <c r="F5" s="6"/>
      <c r="G5" s="7" t="s">
        <v>8</v>
      </c>
      <c r="H5" s="355" t="s">
        <v>9</v>
      </c>
      <c r="I5" s="6"/>
      <c r="J5" s="5"/>
      <c r="K5" s="6"/>
      <c r="L5" s="10"/>
      <c r="M5" s="0"/>
    </row>
    <row r="6" customFormat="false" ht="13.2" hidden="false" customHeight="false" outlineLevel="0" collapsed="false">
      <c r="A6" s="4" t="s">
        <v>10</v>
      </c>
      <c r="B6" s="5" t="s">
        <v>252</v>
      </c>
      <c r="C6" s="6"/>
      <c r="D6" s="6"/>
      <c r="E6" s="6"/>
      <c r="F6" s="6"/>
      <c r="G6" s="11" t="s">
        <v>11</v>
      </c>
      <c r="H6" s="11"/>
      <c r="I6" s="11"/>
      <c r="J6" s="5" t="s">
        <v>9</v>
      </c>
      <c r="K6" s="6"/>
      <c r="L6" s="10"/>
      <c r="M6" s="0"/>
    </row>
    <row r="7" customFormat="false" ht="13.2" hidden="false" customHeight="false" outlineLevel="0" collapsed="false">
      <c r="A7" s="4" t="s">
        <v>12</v>
      </c>
      <c r="B7" s="6"/>
      <c r="C7" s="6"/>
      <c r="D7" s="6"/>
      <c r="E7" s="6"/>
      <c r="F7" s="6"/>
      <c r="G7" s="6"/>
      <c r="H7" s="6"/>
      <c r="I7" s="7" t="s">
        <v>13</v>
      </c>
      <c r="J7" s="27" t="n">
        <v>40000</v>
      </c>
      <c r="K7" s="6"/>
      <c r="L7" s="10"/>
      <c r="M7" s="0"/>
    </row>
    <row r="8" customFormat="false" ht="13.8" hidden="false" customHeight="false" outlineLevel="0" collapsed="false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10"/>
      <c r="M8" s="0"/>
    </row>
    <row r="9" customFormat="false" ht="13.2" hidden="false" customHeight="false" outlineLevel="0" collapsed="false">
      <c r="A9" s="13" t="s">
        <v>253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0"/>
    </row>
    <row r="10" customFormat="false" ht="13.2" hidden="false" customHeight="false" outlineLevel="0" collapsed="false">
      <c r="A10" s="14" t="s">
        <v>17</v>
      </c>
      <c r="B10" s="361" t="n">
        <v>43831</v>
      </c>
      <c r="C10" s="18" t="s">
        <v>18</v>
      </c>
      <c r="D10" s="361" t="n">
        <v>43889</v>
      </c>
      <c r="E10" s="6"/>
      <c r="F10" s="6"/>
      <c r="G10" s="6"/>
      <c r="H10" s="6"/>
      <c r="I10" s="6"/>
      <c r="J10" s="6"/>
      <c r="K10" s="6"/>
      <c r="L10" s="10"/>
      <c r="M10" s="0"/>
    </row>
    <row r="11" customFormat="false" ht="13.8" hidden="false" customHeight="false" outlineLevel="0" collapsed="false">
      <c r="A11" s="14" t="s">
        <v>19</v>
      </c>
      <c r="B11" s="15" t="s">
        <v>262</v>
      </c>
      <c r="C11" s="15"/>
      <c r="D11" s="15"/>
      <c r="E11" s="233"/>
      <c r="F11" s="6"/>
      <c r="G11" s="6"/>
      <c r="H11" s="6"/>
      <c r="I11" s="6"/>
      <c r="J11" s="6"/>
      <c r="K11" s="6"/>
      <c r="L11" s="10"/>
      <c r="M11" s="0"/>
    </row>
    <row r="12" customFormat="false" ht="13.2" hidden="false" customHeight="false" outlineLevel="0" collapsed="false">
      <c r="A12" s="14"/>
      <c r="B12" s="15"/>
      <c r="C12" s="15"/>
      <c r="D12" s="6"/>
      <c r="E12" s="6"/>
      <c r="F12" s="6"/>
      <c r="G12" s="6"/>
      <c r="H12" s="6"/>
      <c r="I12" s="6"/>
      <c r="J12" s="6"/>
      <c r="K12" s="6"/>
      <c r="L12" s="10"/>
      <c r="M12" s="0"/>
    </row>
    <row r="13" customFormat="false" ht="13.2" hidden="false" customHeight="false" outlineLevel="0" collapsed="false">
      <c r="A13" s="328" t="s">
        <v>231</v>
      </c>
      <c r="B13" s="270" t="n">
        <v>15</v>
      </c>
      <c r="C13" s="5"/>
      <c r="D13" s="6"/>
      <c r="E13" s="6"/>
      <c r="F13" s="6"/>
      <c r="G13" s="6"/>
      <c r="H13" s="6"/>
      <c r="I13" s="6"/>
      <c r="J13" s="6"/>
      <c r="K13" s="5"/>
      <c r="L13" s="284"/>
      <c r="M13" s="0"/>
    </row>
    <row r="14" customFormat="false" ht="13.2" hidden="false" customHeight="false" outlineLevel="0" collapsed="false">
      <c r="A14" s="341" t="s">
        <v>212</v>
      </c>
      <c r="B14" s="270" t="n">
        <v>30</v>
      </c>
      <c r="C14" s="256"/>
      <c r="D14" s="6"/>
      <c r="E14" s="6"/>
      <c r="F14" s="6"/>
      <c r="G14" s="6"/>
      <c r="H14" s="6"/>
      <c r="I14" s="6"/>
      <c r="J14" s="6"/>
      <c r="K14" s="6"/>
      <c r="L14" s="10"/>
      <c r="M14" s="0"/>
    </row>
    <row r="15" customFormat="false" ht="15.6" hidden="false" customHeight="false" outlineLevel="0" collapsed="false">
      <c r="A15" s="341" t="s">
        <v>232</v>
      </c>
      <c r="B15" s="405" t="n">
        <f aca="false">B16/(B14-B13)</f>
        <v>666.666666666667</v>
      </c>
      <c r="C15" s="6"/>
      <c r="D15" s="6"/>
      <c r="E15" s="6"/>
      <c r="F15" s="6"/>
      <c r="G15" s="6"/>
      <c r="H15" s="6"/>
      <c r="I15" s="6"/>
      <c r="J15" s="6"/>
      <c r="K15" s="6"/>
      <c r="L15" s="10"/>
      <c r="M15" s="0"/>
    </row>
    <row r="16" customFormat="false" ht="13.2" hidden="false" customHeight="false" outlineLevel="0" collapsed="false">
      <c r="A16" s="328" t="s">
        <v>233</v>
      </c>
      <c r="B16" s="293" t="n">
        <v>10000</v>
      </c>
      <c r="C16" s="6"/>
      <c r="D16" s="6"/>
      <c r="E16" s="6"/>
      <c r="F16" s="6"/>
      <c r="G16" s="6"/>
      <c r="H16" s="6"/>
      <c r="I16" s="6"/>
      <c r="J16" s="6"/>
      <c r="K16" s="6"/>
      <c r="L16" s="10"/>
      <c r="M16" s="0"/>
    </row>
    <row r="17" customFormat="false" ht="13.8" hidden="false" customHeight="false" outlineLevel="0" collapsed="false">
      <c r="A17" s="47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42"/>
      <c r="M17" s="0"/>
    </row>
    <row r="18" customFormat="false" ht="13.2" hidden="false" customHeight="false" outlineLevel="0" collapsed="false">
      <c r="A18" s="13" t="s">
        <v>234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0"/>
    </row>
    <row r="19" customFormat="false" ht="13.2" hidden="false" customHeight="false" outlineLevel="0" collapsed="false">
      <c r="A19" s="14" t="s">
        <v>17</v>
      </c>
      <c r="B19" s="361" t="n">
        <v>43831</v>
      </c>
      <c r="C19" s="18" t="s">
        <v>18</v>
      </c>
      <c r="D19" s="361" t="n">
        <v>43951</v>
      </c>
      <c r="E19" s="6"/>
      <c r="F19" s="6"/>
      <c r="G19" s="6"/>
      <c r="H19" s="6"/>
      <c r="I19" s="6"/>
      <c r="J19" s="6"/>
      <c r="K19" s="6"/>
      <c r="L19" s="10"/>
      <c r="M19" s="0"/>
    </row>
    <row r="20" customFormat="false" ht="13.2" hidden="false" customHeight="false" outlineLevel="0" collapsed="false">
      <c r="A20" s="14" t="s">
        <v>19</v>
      </c>
      <c r="B20" s="15" t="s">
        <v>235</v>
      </c>
      <c r="C20" s="15"/>
      <c r="D20" s="15"/>
      <c r="E20" s="6"/>
      <c r="F20" s="6"/>
      <c r="G20" s="6"/>
      <c r="H20" s="6"/>
      <c r="I20" s="6"/>
      <c r="J20" s="6"/>
      <c r="K20" s="6"/>
      <c r="L20" s="10"/>
      <c r="M20" s="0"/>
    </row>
    <row r="21" customFormat="false" ht="13.2" hidden="false" customHeight="false" outlineLevel="0" collapsed="false">
      <c r="A21" s="14"/>
      <c r="B21" s="15"/>
      <c r="C21" s="15"/>
      <c r="D21" s="6"/>
      <c r="E21" s="59" t="s">
        <v>236</v>
      </c>
      <c r="F21" s="59"/>
      <c r="G21" s="59"/>
      <c r="H21" s="59"/>
      <c r="I21" s="6"/>
      <c r="J21" s="6"/>
      <c r="K21" s="6"/>
      <c r="L21" s="10"/>
      <c r="M21" s="0"/>
    </row>
    <row r="22" customFormat="false" ht="13.2" hidden="false" customHeight="false" outlineLevel="0" collapsed="false">
      <c r="A22" s="328" t="s">
        <v>231</v>
      </c>
      <c r="B22" s="270" t="n">
        <v>6</v>
      </c>
      <c r="C22" s="5"/>
      <c r="D22" s="6"/>
      <c r="E22" s="101" t="s">
        <v>237</v>
      </c>
      <c r="F22" s="101"/>
      <c r="G22" s="101"/>
      <c r="H22" s="101"/>
      <c r="I22" s="6"/>
      <c r="J22" s="6"/>
      <c r="K22" s="6"/>
      <c r="L22" s="10"/>
      <c r="M22" s="0"/>
    </row>
    <row r="23" customFormat="false" ht="13.8" hidden="false" customHeight="false" outlineLevel="0" collapsed="false">
      <c r="A23" s="341" t="s">
        <v>212</v>
      </c>
      <c r="B23" s="270" t="n">
        <v>16</v>
      </c>
      <c r="C23" s="256"/>
      <c r="D23" s="6"/>
      <c r="E23" s="363" t="s">
        <v>238</v>
      </c>
      <c r="F23" s="364"/>
      <c r="G23" s="59" t="n">
        <v>28</v>
      </c>
      <c r="H23" s="59" t="n">
        <v>33</v>
      </c>
      <c r="I23" s="6"/>
      <c r="J23" s="6"/>
      <c r="K23" s="6"/>
      <c r="L23" s="10"/>
      <c r="M23" s="0"/>
    </row>
    <row r="24" customFormat="false" ht="15.6" hidden="false" customHeight="false" outlineLevel="0" collapsed="false">
      <c r="A24" s="341" t="s">
        <v>232</v>
      </c>
      <c r="B24" s="362" t="n">
        <f aca="false">B25/(B23-B22)</f>
        <v>1000</v>
      </c>
      <c r="C24" s="6"/>
      <c r="D24" s="6"/>
      <c r="E24" s="313" t="s">
        <v>240</v>
      </c>
      <c r="F24" s="366"/>
      <c r="G24" s="59" t="n">
        <v>80</v>
      </c>
      <c r="H24" s="59"/>
      <c r="I24" s="6"/>
      <c r="J24" s="6"/>
      <c r="K24" s="6"/>
      <c r="L24" s="10"/>
      <c r="M24" s="0"/>
    </row>
    <row r="25" customFormat="false" ht="13.2" hidden="false" customHeight="false" outlineLevel="0" collapsed="false">
      <c r="A25" s="328" t="s">
        <v>233</v>
      </c>
      <c r="B25" s="293" t="n">
        <v>10000</v>
      </c>
      <c r="C25" s="6"/>
      <c r="D25" s="6"/>
      <c r="E25" s="6"/>
      <c r="F25" s="6"/>
      <c r="G25" s="6"/>
      <c r="H25" s="6"/>
      <c r="I25" s="6"/>
      <c r="J25" s="6"/>
      <c r="K25" s="6"/>
      <c r="L25" s="10"/>
      <c r="M25" s="0"/>
    </row>
    <row r="26" customFormat="false" ht="13.2" hidden="false" customHeight="false" outlineLevel="0" collapsed="false">
      <c r="A26" s="4"/>
      <c r="B26" s="253"/>
      <c r="C26" s="6"/>
      <c r="D26" s="6"/>
      <c r="E26" s="6"/>
      <c r="F26" s="6"/>
      <c r="G26" s="6"/>
      <c r="H26" s="6"/>
      <c r="I26" s="6"/>
      <c r="J26" s="6"/>
      <c r="K26" s="6"/>
      <c r="L26" s="10"/>
      <c r="M26" s="0"/>
    </row>
    <row r="27" customFormat="false" ht="13.2" hidden="false" customHeight="false" outlineLevel="0" collapsed="false">
      <c r="A27" s="4"/>
      <c r="B27" s="253"/>
      <c r="C27" s="6"/>
      <c r="D27" s="6"/>
      <c r="E27" s="6"/>
      <c r="F27" s="6"/>
      <c r="G27" s="6"/>
      <c r="H27" s="17"/>
      <c r="I27" s="17"/>
      <c r="J27" s="6"/>
      <c r="K27" s="6"/>
      <c r="L27" s="10"/>
      <c r="M27" s="0"/>
    </row>
    <row r="28" customFormat="false" ht="13.8" hidden="false" customHeight="false" outlineLevel="0" collapsed="false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10"/>
      <c r="M28" s="0"/>
    </row>
    <row r="29" customFormat="false" ht="15" hidden="false" customHeight="true" outlineLevel="0" collapsed="false">
      <c r="A29" s="13" t="s">
        <v>245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0"/>
    </row>
    <row r="30" customFormat="false" ht="13.2" hidden="false" customHeight="false" outlineLevel="0" collapsed="false">
      <c r="A30" s="14" t="s">
        <v>15</v>
      </c>
      <c r="B30" s="15" t="s">
        <v>30</v>
      </c>
      <c r="C30" s="15"/>
      <c r="D30" s="16"/>
      <c r="E30" s="15"/>
      <c r="F30" s="6"/>
      <c r="G30" s="6"/>
      <c r="H30" s="6"/>
      <c r="I30" s="6"/>
      <c r="J30" s="6"/>
      <c r="K30" s="6"/>
      <c r="L30" s="10"/>
      <c r="M30" s="0"/>
    </row>
    <row r="31" customFormat="false" ht="13.2" hidden="false" customHeight="false" outlineLevel="0" collapsed="false">
      <c r="A31" s="391" t="s">
        <v>31</v>
      </c>
      <c r="B31" s="34" t="n">
        <v>43831</v>
      </c>
      <c r="C31" s="35" t="s">
        <v>32</v>
      </c>
      <c r="D31" s="36" t="n">
        <v>43951</v>
      </c>
      <c r="E31" s="6"/>
      <c r="F31" s="6"/>
      <c r="G31" s="6"/>
      <c r="H31" s="6"/>
      <c r="I31" s="6"/>
      <c r="J31" s="6"/>
      <c r="K31" s="6"/>
      <c r="L31" s="10"/>
      <c r="M31" s="0"/>
    </row>
    <row r="32" customFormat="false" ht="14.4" hidden="false" customHeight="false" outlineLevel="0" collapsed="false">
      <c r="A32" s="392"/>
      <c r="B32" s="109" t="s">
        <v>82</v>
      </c>
      <c r="C32" s="109" t="s">
        <v>83</v>
      </c>
      <c r="D32" s="6"/>
      <c r="E32" s="6"/>
      <c r="F32" s="6"/>
      <c r="G32" s="6"/>
      <c r="H32" s="6"/>
      <c r="I32" s="15"/>
      <c r="J32" s="6"/>
      <c r="K32" s="6"/>
      <c r="L32" s="10"/>
      <c r="M32" s="0"/>
    </row>
    <row r="33" customFormat="false" ht="13.2" hidden="false" customHeight="false" outlineLevel="0" collapsed="false">
      <c r="A33" s="393" t="s">
        <v>86</v>
      </c>
      <c r="B33" s="112" t="n">
        <v>43831</v>
      </c>
      <c r="C33" s="112" t="n">
        <v>43876</v>
      </c>
      <c r="D33" s="6"/>
      <c r="E33" s="6"/>
      <c r="F33" s="6"/>
      <c r="G33" s="6"/>
      <c r="H33" s="6"/>
      <c r="I33" s="15"/>
      <c r="J33" s="6"/>
      <c r="K33" s="6"/>
      <c r="L33" s="10"/>
      <c r="M33" s="0"/>
    </row>
    <row r="34" customFormat="false" ht="13.2" hidden="false" customHeight="false" outlineLevel="0" collapsed="false">
      <c r="A34" s="393"/>
      <c r="B34" s="119" t="s">
        <v>32</v>
      </c>
      <c r="C34" s="119" t="s">
        <v>32</v>
      </c>
      <c r="D34" s="6"/>
      <c r="E34" s="6"/>
      <c r="F34" s="6"/>
      <c r="G34" s="6"/>
      <c r="H34" s="6"/>
      <c r="I34" s="15"/>
      <c r="J34" s="6"/>
      <c r="K34" s="6"/>
      <c r="L34" s="10"/>
      <c r="M34" s="0"/>
    </row>
    <row r="35" customFormat="false" ht="13.2" hidden="false" customHeight="false" outlineLevel="0" collapsed="false">
      <c r="A35" s="393"/>
      <c r="B35" s="119" t="n">
        <v>43875</v>
      </c>
      <c r="C35" s="119" t="n">
        <v>43951</v>
      </c>
      <c r="D35" s="6"/>
      <c r="E35" s="6"/>
      <c r="F35" s="6"/>
      <c r="G35" s="6"/>
      <c r="H35" s="6"/>
      <c r="I35" s="15"/>
      <c r="J35" s="6"/>
      <c r="K35" s="6"/>
      <c r="L35" s="10"/>
      <c r="M35" s="0"/>
    </row>
    <row r="36" customFormat="false" ht="13.2" hidden="false" customHeight="false" outlineLevel="0" collapsed="false">
      <c r="A36" s="394" t="s">
        <v>246</v>
      </c>
      <c r="B36" s="395" t="s">
        <v>247</v>
      </c>
      <c r="C36" s="395"/>
      <c r="D36" s="366"/>
      <c r="E36" s="6"/>
      <c r="F36" s="6"/>
      <c r="G36" s="6"/>
      <c r="H36" s="6"/>
      <c r="I36" s="6"/>
      <c r="J36" s="6"/>
      <c r="K36" s="6"/>
      <c r="L36" s="10"/>
      <c r="M36" s="0"/>
    </row>
    <row r="37" customFormat="false" ht="13.2" hidden="false" customHeight="false" outlineLevel="0" collapsed="false">
      <c r="A37" s="391" t="s">
        <v>248</v>
      </c>
      <c r="B37" s="396" t="n">
        <v>20</v>
      </c>
      <c r="C37" s="396" t="n">
        <v>15</v>
      </c>
      <c r="D37" s="6"/>
      <c r="E37" s="6"/>
      <c r="F37" s="6"/>
      <c r="G37" s="6"/>
      <c r="H37" s="6"/>
      <c r="I37" s="6"/>
      <c r="J37" s="6"/>
      <c r="K37" s="6"/>
      <c r="L37" s="10"/>
      <c r="M37" s="0"/>
    </row>
    <row r="38" customFormat="false" ht="13.2" hidden="false" customHeight="false" outlineLevel="0" collapsed="false">
      <c r="A38" s="391" t="s">
        <v>37</v>
      </c>
      <c r="B38" s="397" t="n">
        <v>10</v>
      </c>
      <c r="C38" s="397" t="n">
        <v>5</v>
      </c>
      <c r="D38" s="6"/>
      <c r="E38" s="6"/>
      <c r="F38" s="6"/>
      <c r="G38" s="6"/>
      <c r="H38" s="6"/>
      <c r="I38" s="6"/>
      <c r="J38" s="6"/>
      <c r="K38" s="6"/>
      <c r="L38" s="10"/>
      <c r="M38" s="0"/>
    </row>
    <row r="39" customFormat="false" ht="13.2" hidden="false" customHeight="false" outlineLevel="0" collapsed="false">
      <c r="A39" s="391" t="s">
        <v>38</v>
      </c>
      <c r="B39" s="397" t="n">
        <v>0</v>
      </c>
      <c r="C39" s="397" t="n">
        <v>0</v>
      </c>
      <c r="D39" s="6"/>
      <c r="E39" s="6"/>
      <c r="F39" s="6"/>
      <c r="G39" s="6"/>
      <c r="H39" s="6"/>
      <c r="I39" s="6"/>
      <c r="J39" s="6"/>
      <c r="K39" s="6"/>
      <c r="L39" s="10"/>
      <c r="M39" s="0"/>
    </row>
    <row r="40" customFormat="false" ht="13.2" hidden="false" customHeight="false" outlineLevel="0" collapsed="false">
      <c r="A40" s="391" t="s">
        <v>39</v>
      </c>
      <c r="B40" s="397" t="n">
        <v>25</v>
      </c>
      <c r="C40" s="397" t="n">
        <v>60</v>
      </c>
      <c r="D40" s="6"/>
      <c r="E40" s="6"/>
      <c r="F40" s="6"/>
      <c r="G40" s="6"/>
      <c r="H40" s="6"/>
      <c r="I40" s="6"/>
      <c r="J40" s="6"/>
      <c r="K40" s="6"/>
      <c r="L40" s="10"/>
      <c r="M40" s="0"/>
    </row>
    <row r="41" customFormat="false" ht="13.2" hidden="false" customHeight="false" outlineLevel="0" collapsed="false">
      <c r="A41" s="391" t="s">
        <v>40</v>
      </c>
      <c r="B41" s="46" t="n">
        <f aca="false">(B42-(B37-B38)*B40)/(B38-B39)</f>
        <v>275</v>
      </c>
      <c r="C41" s="46" t="n">
        <f aca="false">(C42-(C37-C38)*C40)/(C38-C39)</f>
        <v>680</v>
      </c>
      <c r="D41" s="6"/>
      <c r="E41" s="6"/>
      <c r="F41" s="6"/>
      <c r="G41" s="6"/>
      <c r="H41" s="6"/>
      <c r="I41" s="6"/>
      <c r="J41" s="6"/>
      <c r="K41" s="6"/>
      <c r="L41" s="10"/>
      <c r="M41" s="0"/>
    </row>
    <row r="42" customFormat="false" ht="13.2" hidden="false" customHeight="false" outlineLevel="0" collapsed="false">
      <c r="A42" s="391" t="s">
        <v>41</v>
      </c>
      <c r="B42" s="397" t="n">
        <v>3000</v>
      </c>
      <c r="C42" s="397" t="n">
        <v>4000</v>
      </c>
      <c r="D42" s="6"/>
      <c r="E42" s="6"/>
      <c r="F42" s="6"/>
      <c r="G42" s="6"/>
      <c r="H42" s="6"/>
      <c r="I42" s="6"/>
      <c r="J42" s="6"/>
      <c r="K42" s="6"/>
      <c r="L42" s="10"/>
      <c r="M42" s="0"/>
    </row>
    <row r="43" customFormat="false" ht="13.8" hidden="false" customHeight="false" outlineLevel="0" collapsed="false">
      <c r="A43" s="4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42"/>
      <c r="M43" s="0"/>
    </row>
    <row r="44" customFormat="false" ht="13.2" hidden="false" customHeight="false" outlineLevel="0" collapsed="false">
      <c r="A44" s="13" t="s">
        <v>179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0"/>
    </row>
    <row r="45" customFormat="false" ht="13.8" hidden="false" customHeight="false" outlineLevel="0" collapsed="false">
      <c r="A45" s="14" t="s">
        <v>17</v>
      </c>
      <c r="B45" s="361" t="n">
        <v>43831</v>
      </c>
      <c r="C45" s="248" t="s">
        <v>18</v>
      </c>
      <c r="D45" s="361" t="n">
        <v>43951</v>
      </c>
      <c r="E45" s="6"/>
      <c r="F45" s="6"/>
      <c r="G45" s="6"/>
      <c r="H45" s="6"/>
      <c r="I45" s="6"/>
      <c r="J45" s="6"/>
      <c r="K45" s="6"/>
      <c r="L45" s="10"/>
      <c r="M45" s="0"/>
    </row>
    <row r="46" customFormat="false" ht="13.8" hidden="false" customHeight="false" outlineLevel="0" collapsed="false">
      <c r="A46" s="14" t="s">
        <v>162</v>
      </c>
      <c r="B46" s="367" t="s">
        <v>181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0"/>
    </row>
    <row r="47" customFormat="false" ht="13.8" hidden="false" customHeight="false" outlineLevel="0" collapsed="false">
      <c r="A47" s="12"/>
      <c r="B47" s="6"/>
      <c r="C47" s="6"/>
      <c r="D47" s="6"/>
      <c r="E47" s="6"/>
      <c r="F47" s="6"/>
      <c r="G47" s="259"/>
      <c r="H47" s="6"/>
      <c r="I47" s="6"/>
      <c r="J47" s="6"/>
      <c r="K47" s="6"/>
      <c r="L47" s="10"/>
      <c r="M47" s="0"/>
    </row>
    <row r="48" customFormat="false" ht="13.2" hidden="false" customHeight="false" outlineLevel="0" collapsed="false">
      <c r="A48" s="4" t="s">
        <v>44</v>
      </c>
      <c r="B48" s="260" t="n">
        <v>43831</v>
      </c>
      <c r="C48" s="261" t="s">
        <v>18</v>
      </c>
      <c r="D48" s="262" t="n">
        <v>43875</v>
      </c>
      <c r="E48" s="263"/>
      <c r="F48" s="260" t="n">
        <v>43876</v>
      </c>
      <c r="G48" s="261" t="s">
        <v>18</v>
      </c>
      <c r="H48" s="260" t="n">
        <v>43951</v>
      </c>
      <c r="I48" s="6"/>
      <c r="J48" s="31"/>
      <c r="K48" s="32"/>
      <c r="L48" s="371"/>
      <c r="M48" s="0"/>
    </row>
    <row r="49" customFormat="false" ht="13.2" hidden="false" customHeight="true" outlineLevel="0" collapsed="false">
      <c r="A49" s="4"/>
      <c r="B49" s="264" t="s">
        <v>182</v>
      </c>
      <c r="C49" s="264"/>
      <c r="D49" s="264"/>
      <c r="E49" s="263"/>
      <c r="F49" s="264" t="s">
        <v>182</v>
      </c>
      <c r="G49" s="264"/>
      <c r="H49" s="264"/>
      <c r="I49" s="6"/>
      <c r="J49" s="374"/>
      <c r="K49" s="374"/>
      <c r="L49" s="374"/>
      <c r="M49" s="0"/>
    </row>
    <row r="50" customFormat="false" ht="24" hidden="false" customHeight="false" outlineLevel="0" collapsed="false">
      <c r="A50" s="265" t="s">
        <v>183</v>
      </c>
      <c r="B50" s="266" t="s">
        <v>184</v>
      </c>
      <c r="C50" s="267" t="s">
        <v>185</v>
      </c>
      <c r="D50" s="268" t="s">
        <v>186</v>
      </c>
      <c r="E50" s="269"/>
      <c r="F50" s="266" t="s">
        <v>184</v>
      </c>
      <c r="G50" s="267" t="s">
        <v>185</v>
      </c>
      <c r="H50" s="268" t="s">
        <v>186</v>
      </c>
      <c r="I50" s="6"/>
      <c r="J50" s="61"/>
      <c r="K50" s="398"/>
      <c r="L50" s="399"/>
      <c r="M50" s="0"/>
    </row>
    <row r="51" customFormat="false" ht="13.2" hidden="false" customHeight="true" outlineLevel="0" collapsed="false">
      <c r="A51" s="376" t="s">
        <v>187</v>
      </c>
      <c r="B51" s="77" t="n">
        <v>15</v>
      </c>
      <c r="C51" s="270" t="n">
        <v>0</v>
      </c>
      <c r="D51" s="377" t="n">
        <v>100</v>
      </c>
      <c r="E51" s="272"/>
      <c r="F51" s="77" t="n">
        <v>10</v>
      </c>
      <c r="G51" s="270" t="n">
        <v>0</v>
      </c>
      <c r="H51" s="377" t="n">
        <v>100</v>
      </c>
      <c r="I51" s="6"/>
      <c r="J51" s="18"/>
      <c r="K51" s="5"/>
      <c r="L51" s="400"/>
      <c r="M51" s="0"/>
    </row>
    <row r="52" customFormat="false" ht="13.2" hidden="false" customHeight="false" outlineLevel="0" collapsed="false">
      <c r="A52" s="376"/>
      <c r="B52" s="77" t="n">
        <v>20</v>
      </c>
      <c r="C52" s="270" t="n">
        <f aca="false">(C51+(B52-B51)*D51)</f>
        <v>500</v>
      </c>
      <c r="D52" s="377" t="n">
        <v>200</v>
      </c>
      <c r="E52" s="272"/>
      <c r="F52" s="77" t="n">
        <v>20</v>
      </c>
      <c r="G52" s="270" t="n">
        <f aca="false">(G51+(F52-F51)*H51)</f>
        <v>1000</v>
      </c>
      <c r="H52" s="377" t="n">
        <v>200</v>
      </c>
      <c r="I52" s="6"/>
      <c r="J52" s="18"/>
      <c r="K52" s="5"/>
      <c r="L52" s="400"/>
      <c r="M52" s="0"/>
    </row>
    <row r="53" customFormat="false" ht="13.2" hidden="false" customHeight="false" outlineLevel="0" collapsed="false">
      <c r="A53" s="376"/>
      <c r="B53" s="77" t="n">
        <v>25</v>
      </c>
      <c r="C53" s="270" t="n">
        <f aca="false">(C52+(B53-B52)*D52)</f>
        <v>1500</v>
      </c>
      <c r="D53" s="378" t="n">
        <f aca="false">(C54-C53)/(B54-B53)</f>
        <v>500</v>
      </c>
      <c r="E53" s="379"/>
      <c r="F53" s="77" t="n">
        <v>30</v>
      </c>
      <c r="G53" s="270" t="n">
        <f aca="false">(G52+(F53-F52)*H52)</f>
        <v>3000</v>
      </c>
      <c r="H53" s="378" t="n">
        <f aca="false">(G54-G53)/(F54-F53)</f>
        <v>350</v>
      </c>
      <c r="I53" s="6"/>
      <c r="J53" s="18"/>
      <c r="K53" s="5"/>
      <c r="L53" s="401"/>
      <c r="M53" s="0"/>
    </row>
    <row r="54" customFormat="false" ht="13.8" hidden="false" customHeight="false" outlineLevel="0" collapsed="false">
      <c r="A54" s="376"/>
      <c r="B54" s="274" t="n">
        <v>35</v>
      </c>
      <c r="C54" s="275" t="n">
        <v>6500</v>
      </c>
      <c r="D54" s="381" t="n">
        <v>0</v>
      </c>
      <c r="E54" s="272"/>
      <c r="F54" s="274" t="n">
        <v>40</v>
      </c>
      <c r="G54" s="275" t="n">
        <v>6500</v>
      </c>
      <c r="H54" s="381" t="n">
        <v>0</v>
      </c>
      <c r="I54" s="6"/>
      <c r="J54" s="18"/>
      <c r="K54" s="5"/>
      <c r="L54" s="400"/>
      <c r="M54" s="0"/>
    </row>
    <row r="55" customFormat="false" ht="13.2" hidden="false" customHeight="false" outlineLevel="0" collapsed="false">
      <c r="A55" s="12"/>
      <c r="B55" s="6"/>
      <c r="C55" s="6"/>
      <c r="D55" s="6"/>
      <c r="E55" s="6"/>
      <c r="F55" s="6"/>
      <c r="G55" s="6"/>
      <c r="H55" s="6"/>
      <c r="I55" s="6"/>
      <c r="J55" s="6"/>
      <c r="K55" s="6"/>
      <c r="L55" s="10"/>
      <c r="M55" s="0"/>
    </row>
    <row r="56" customFormat="false" ht="13.2" hidden="false" customHeight="false" outlineLevel="0" collapsed="false">
      <c r="A56" s="4" t="s">
        <v>28</v>
      </c>
      <c r="B56" s="5" t="n">
        <f aca="false">C54+G54</f>
        <v>13000</v>
      </c>
      <c r="C56" s="6"/>
      <c r="D56" s="6"/>
      <c r="E56" s="6"/>
      <c r="F56" s="6"/>
      <c r="G56" s="6"/>
      <c r="H56" s="6"/>
      <c r="I56" s="6"/>
      <c r="J56" s="6"/>
      <c r="K56" s="6"/>
      <c r="L56" s="10"/>
      <c r="M56" s="402"/>
    </row>
    <row r="57" customFormat="false" ht="13.2" hidden="false" customHeight="false" outlineLevel="0" collapsed="false">
      <c r="A57" s="382" t="s">
        <v>241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4"/>
    </row>
    <row r="58" customFormat="false" ht="13.8" hidden="false" customHeight="false" outlineLevel="0" collapsed="false">
      <c r="A58" s="12"/>
      <c r="B58" s="6"/>
      <c r="C58" s="6"/>
      <c r="D58" s="6"/>
      <c r="E58" s="5"/>
      <c r="F58" s="5"/>
      <c r="G58" s="6"/>
      <c r="H58" s="6"/>
      <c r="I58" s="6"/>
      <c r="J58" s="6"/>
      <c r="K58" s="6"/>
      <c r="L58" s="10"/>
    </row>
    <row r="59" customFormat="false" ht="24" hidden="false" customHeight="false" outlineLevel="0" collapsed="false">
      <c r="A59" s="162" t="s">
        <v>109</v>
      </c>
      <c r="B59" s="162"/>
      <c r="C59" s="403" t="s">
        <v>110</v>
      </c>
      <c r="D59" s="163" t="s">
        <v>111</v>
      </c>
      <c r="E59" s="163"/>
      <c r="F59" s="163"/>
      <c r="G59" s="163" t="s">
        <v>112</v>
      </c>
      <c r="H59" s="163"/>
      <c r="I59" s="163"/>
      <c r="J59" s="164" t="s">
        <v>113</v>
      </c>
      <c r="K59" s="164"/>
      <c r="L59" s="164"/>
    </row>
    <row r="60" customFormat="false" ht="13.8" hidden="false" customHeight="false" outlineLevel="0" collapsed="false">
      <c r="A60" s="222" t="n">
        <f aca="false">B16+B25+B42+C42+B56</f>
        <v>40000</v>
      </c>
      <c r="B60" s="222"/>
      <c r="C60" s="404"/>
      <c r="D60" s="224"/>
      <c r="E60" s="224"/>
      <c r="F60" s="224"/>
      <c r="G60" s="224"/>
      <c r="H60" s="224"/>
      <c r="I60" s="224"/>
      <c r="J60" s="225"/>
      <c r="K60" s="225"/>
      <c r="L60" s="225"/>
    </row>
    <row r="61" customFormat="false" ht="13.8" hidden="false" customHeight="false" outlineLevel="0" collapsed="false">
      <c r="A61" s="47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42"/>
    </row>
  </sheetData>
  <mergeCells count="23">
    <mergeCell ref="A1:L1"/>
    <mergeCell ref="A3:L3"/>
    <mergeCell ref="G6:I6"/>
    <mergeCell ref="A9:L9"/>
    <mergeCell ref="A18:L18"/>
    <mergeCell ref="E21:H21"/>
    <mergeCell ref="E22:H22"/>
    <mergeCell ref="A29:L29"/>
    <mergeCell ref="A33:A35"/>
    <mergeCell ref="A44:L44"/>
    <mergeCell ref="B46:L46"/>
    <mergeCell ref="B49:D49"/>
    <mergeCell ref="F49:H49"/>
    <mergeCell ref="J49:L49"/>
    <mergeCell ref="A51:A54"/>
    <mergeCell ref="A59:B59"/>
    <mergeCell ref="D59:F59"/>
    <mergeCell ref="G59:I59"/>
    <mergeCell ref="J59:L59"/>
    <mergeCell ref="A60:B60"/>
    <mergeCell ref="D60:F60"/>
    <mergeCell ref="G60:I60"/>
    <mergeCell ref="J60:L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52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V5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R4" activeCellId="0" sqref="R4"/>
    </sheetView>
  </sheetViews>
  <sheetFormatPr defaultRowHeight="14.4"/>
  <cols>
    <col collapsed="false" hidden="false" max="1" min="1" style="0" width="9.11336032388664"/>
    <col collapsed="false" hidden="false" max="2" min="2" style="84" width="5.10526315789474"/>
    <col collapsed="false" hidden="false" max="3" min="3" style="0" width="7.66396761133603"/>
    <col collapsed="false" hidden="false" max="4" min="4" style="0" width="21.331983805668"/>
    <col collapsed="false" hidden="false" max="5" min="5" style="0" width="11.1133603238866"/>
    <col collapsed="false" hidden="false" max="6" min="6" style="0" width="33.336032388664"/>
    <col collapsed="false" hidden="false" max="7" min="7" style="0" width="10.331983805668"/>
    <col collapsed="false" hidden="false" max="8" min="8" style="0" width="9.99595141700405"/>
    <col collapsed="false" hidden="false" max="9" min="9" style="0" width="10.1133603238866"/>
    <col collapsed="false" hidden="false" max="10" min="10" style="0" width="10.4412955465587"/>
    <col collapsed="false" hidden="false" max="11" min="11" style="0" width="9.66396761133603"/>
    <col collapsed="false" hidden="false" max="12" min="12" style="0" width="11.6599190283401"/>
    <col collapsed="false" hidden="false" max="13" min="13" style="0" width="7.11336032388664"/>
    <col collapsed="false" hidden="false" max="14" min="14" style="0" width="6.55465587044534"/>
    <col collapsed="false" hidden="false" max="15" min="15" style="0" width="8.4412955465587"/>
    <col collapsed="false" hidden="false" max="16" min="16" style="0" width="7.11336032388664"/>
    <col collapsed="false" hidden="false" max="17" min="17" style="0" width="8.33198380566802"/>
    <col collapsed="false" hidden="false" max="18" min="18" style="0" width="4.10526315789474"/>
    <col collapsed="false" hidden="false" max="19" min="19" style="0" width="7.33603238866397"/>
    <col collapsed="false" hidden="false" max="20" min="20" style="0" width="7"/>
    <col collapsed="false" hidden="false" max="21" min="21" style="0" width="0.105263157894737"/>
    <col collapsed="false" hidden="false" max="22" min="22" style="0" width="2.88663967611336"/>
    <col collapsed="false" hidden="false" max="257" min="23" style="0" width="9.11336032388664"/>
    <col collapsed="false" hidden="false" max="258" min="258" style="0" width="5.10526315789474"/>
    <col collapsed="false" hidden="false" max="259" min="259" style="0" width="7.66396761133603"/>
    <col collapsed="false" hidden="false" max="260" min="260" style="0" width="21.331983805668"/>
    <col collapsed="false" hidden="false" max="261" min="261" style="0" width="6.88259109311741"/>
    <col collapsed="false" hidden="false" max="262" min="262" style="0" width="27.663967611336"/>
    <col collapsed="false" hidden="false" max="263" min="263" style="0" width="8"/>
    <col collapsed="false" hidden="false" max="264" min="264" style="0" width="6.10526315789474"/>
    <col collapsed="false" hidden="false" max="266" min="266" style="0" width="2"/>
    <col collapsed="false" hidden="false" max="267" min="267" style="0" width="9.11336032388664"/>
    <col collapsed="false" hidden="false" max="268" min="268" style="0" width="8"/>
    <col collapsed="false" hidden="false" max="270" min="270" style="0" width="1.5587044534413"/>
    <col collapsed="false" hidden="false" max="271" min="271" style="0" width="8.4412955465587"/>
    <col collapsed="false" hidden="false" max="272" min="272" style="0" width="5.55465587044534"/>
    <col collapsed="false" hidden="false" max="273" min="273" style="0" width="7.88259109311741"/>
    <col collapsed="false" hidden="false" max="274" min="274" style="0" width="1.10526315789474"/>
    <col collapsed="false" hidden="false" max="275" min="275" style="0" width="7.88259109311741"/>
    <col collapsed="false" hidden="false" max="276" min="276" style="0" width="5.4412955465587"/>
    <col collapsed="false" hidden="false" max="277" min="277" style="0" width="9.11336032388664"/>
    <col collapsed="false" hidden="false" max="278" min="278" style="0" width="1.10526315789474"/>
    <col collapsed="false" hidden="false" max="513" min="279" style="0" width="9.11336032388664"/>
    <col collapsed="false" hidden="false" max="514" min="514" style="0" width="5.10526315789474"/>
    <col collapsed="false" hidden="false" max="515" min="515" style="0" width="7.66396761133603"/>
    <col collapsed="false" hidden="false" max="516" min="516" style="0" width="21.331983805668"/>
    <col collapsed="false" hidden="false" max="517" min="517" style="0" width="6.88259109311741"/>
    <col collapsed="false" hidden="false" max="518" min="518" style="0" width="27.663967611336"/>
    <col collapsed="false" hidden="false" max="519" min="519" style="0" width="8"/>
    <col collapsed="false" hidden="false" max="520" min="520" style="0" width="6.10526315789474"/>
    <col collapsed="false" hidden="false" max="522" min="522" style="0" width="2"/>
    <col collapsed="false" hidden="false" max="523" min="523" style="0" width="9.11336032388664"/>
    <col collapsed="false" hidden="false" max="524" min="524" style="0" width="8"/>
    <col collapsed="false" hidden="false" max="526" min="526" style="0" width="1.5587044534413"/>
    <col collapsed="false" hidden="false" max="527" min="527" style="0" width="8.4412955465587"/>
    <col collapsed="false" hidden="false" max="528" min="528" style="0" width="5.55465587044534"/>
    <col collapsed="false" hidden="false" max="529" min="529" style="0" width="7.88259109311741"/>
    <col collapsed="false" hidden="false" max="530" min="530" style="0" width="1.10526315789474"/>
    <col collapsed="false" hidden="false" max="531" min="531" style="0" width="7.88259109311741"/>
    <col collapsed="false" hidden="false" max="532" min="532" style="0" width="5.4412955465587"/>
    <col collapsed="false" hidden="false" max="533" min="533" style="0" width="9.11336032388664"/>
    <col collapsed="false" hidden="false" max="534" min="534" style="0" width="1.10526315789474"/>
    <col collapsed="false" hidden="false" max="769" min="535" style="0" width="9.11336032388664"/>
    <col collapsed="false" hidden="false" max="770" min="770" style="0" width="5.10526315789474"/>
    <col collapsed="false" hidden="false" max="771" min="771" style="0" width="7.66396761133603"/>
    <col collapsed="false" hidden="false" max="772" min="772" style="0" width="21.331983805668"/>
    <col collapsed="false" hidden="false" max="773" min="773" style="0" width="6.88259109311741"/>
    <col collapsed="false" hidden="false" max="774" min="774" style="0" width="27.663967611336"/>
    <col collapsed="false" hidden="false" max="775" min="775" style="0" width="8"/>
    <col collapsed="false" hidden="false" max="776" min="776" style="0" width="6.10526315789474"/>
    <col collapsed="false" hidden="false" max="778" min="778" style="0" width="2"/>
    <col collapsed="false" hidden="false" max="779" min="779" style="0" width="9.11336032388664"/>
    <col collapsed="false" hidden="false" max="780" min="780" style="0" width="8"/>
    <col collapsed="false" hidden="false" max="782" min="782" style="0" width="1.5587044534413"/>
    <col collapsed="false" hidden="false" max="783" min="783" style="0" width="8.4412955465587"/>
    <col collapsed="false" hidden="false" max="784" min="784" style="0" width="5.55465587044534"/>
    <col collapsed="false" hidden="false" max="785" min="785" style="0" width="7.88259109311741"/>
    <col collapsed="false" hidden="false" max="786" min="786" style="0" width="1.10526315789474"/>
    <col collapsed="false" hidden="false" max="787" min="787" style="0" width="7.88259109311741"/>
    <col collapsed="false" hidden="false" max="788" min="788" style="0" width="5.4412955465587"/>
    <col collapsed="false" hidden="false" max="789" min="789" style="0" width="9.11336032388664"/>
    <col collapsed="false" hidden="false" max="790" min="790" style="0" width="1.10526315789474"/>
    <col collapsed="false" hidden="false" max="1025" min="791" style="0" width="9.11336032388664"/>
  </cols>
  <sheetData>
    <row r="1" customFormat="false" ht="15" hidden="false" customHeight="false" outlineLevel="0" collapsed="false">
      <c r="B1" s="0"/>
    </row>
    <row r="2" customFormat="false" ht="14.4" hidden="false" customHeight="false" outlineLevel="0" collapsed="false">
      <c r="B2" s="85" t="s">
        <v>70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customFormat="false" ht="14.4" hidden="false" customHeight="false" outlineLevel="0" collapsed="false">
      <c r="B3" s="86" t="s">
        <v>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customFormat="false" ht="15.6" hidden="false" customHeight="false" outlineLevel="0" collapsed="false">
      <c r="B4" s="87"/>
      <c r="C4" s="88" t="s">
        <v>3</v>
      </c>
      <c r="D4" s="89" t="s">
        <v>72</v>
      </c>
      <c r="E4" s="89"/>
      <c r="F4" s="88" t="s">
        <v>5</v>
      </c>
      <c r="G4" s="89" t="s">
        <v>73</v>
      </c>
      <c r="I4" s="89"/>
      <c r="J4" s="88"/>
      <c r="L4" s="5"/>
      <c r="M4" s="7" t="s">
        <v>8</v>
      </c>
      <c r="N4" s="5" t="s">
        <v>9</v>
      </c>
      <c r="O4" s="6"/>
      <c r="P4" s="89"/>
      <c r="R4" s="9" t="s">
        <v>74</v>
      </c>
      <c r="T4" s="90"/>
      <c r="U4" s="90"/>
      <c r="V4" s="91"/>
    </row>
    <row r="5" customFormat="false" ht="14.4" hidden="false" customHeight="false" outlineLevel="0" collapsed="false">
      <c r="B5" s="87"/>
      <c r="V5" s="91"/>
    </row>
    <row r="6" customFormat="false" ht="14.4" hidden="false" customHeight="false" outlineLevel="0" collapsed="false">
      <c r="B6" s="87"/>
      <c r="C6" s="92" t="s">
        <v>75</v>
      </c>
      <c r="D6" s="93" t="s">
        <v>76</v>
      </c>
      <c r="E6" s="57"/>
      <c r="F6" s="94" t="s">
        <v>10</v>
      </c>
      <c r="G6" s="95" t="s">
        <v>9</v>
      </c>
      <c r="H6" s="95"/>
      <c r="I6" s="95"/>
      <c r="J6" s="96"/>
      <c r="K6" s="94"/>
      <c r="L6" s="97"/>
      <c r="M6" s="98"/>
      <c r="N6" s="97"/>
      <c r="O6" s="99" t="s">
        <v>77</v>
      </c>
      <c r="P6" s="95" t="s">
        <v>78</v>
      </c>
      <c r="Q6" s="95"/>
      <c r="R6" s="95"/>
      <c r="S6" s="95"/>
      <c r="T6" s="95"/>
      <c r="U6" s="95"/>
      <c r="V6" s="91"/>
    </row>
    <row r="7" customFormat="false" ht="14.4" hidden="false" customHeight="false" outlineLevel="0" collapsed="false">
      <c r="B7" s="87"/>
      <c r="F7" s="100" t="s">
        <v>11</v>
      </c>
      <c r="G7" s="101" t="s">
        <v>9</v>
      </c>
      <c r="H7" s="101"/>
      <c r="I7" s="101"/>
      <c r="J7" s="102"/>
      <c r="V7" s="91"/>
    </row>
    <row r="8" customFormat="false" ht="14.4" hidden="false" customHeight="false" outlineLevel="0" collapsed="false">
      <c r="B8" s="103"/>
      <c r="M8" s="89"/>
      <c r="N8" s="89"/>
      <c r="O8" s="89"/>
      <c r="P8" s="89"/>
      <c r="Q8" s="89"/>
      <c r="R8" s="89"/>
      <c r="S8" s="89"/>
      <c r="T8" s="89"/>
      <c r="U8" s="89"/>
      <c r="V8" s="91"/>
    </row>
    <row r="9" customFormat="false" ht="14.4" hidden="false" customHeight="true" outlineLevel="0" collapsed="false">
      <c r="B9" s="104" t="s">
        <v>79</v>
      </c>
      <c r="D9" s="105" t="s">
        <v>80</v>
      </c>
      <c r="E9" s="105"/>
      <c r="F9" s="57" t="s">
        <v>81</v>
      </c>
      <c r="G9" s="106" t="n">
        <v>43831</v>
      </c>
      <c r="H9" s="107" t="s">
        <v>32</v>
      </c>
      <c r="I9" s="108" t="n">
        <v>43982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1"/>
    </row>
    <row r="10" customFormat="false" ht="14.4" hidden="false" customHeight="false" outlineLevel="0" collapsed="false">
      <c r="B10" s="104"/>
      <c r="D10" s="105"/>
      <c r="E10" s="105"/>
      <c r="G10" s="109" t="s">
        <v>82</v>
      </c>
      <c r="H10" s="109" t="s">
        <v>83</v>
      </c>
      <c r="I10" s="109" t="s">
        <v>84</v>
      </c>
      <c r="J10" s="109" t="s">
        <v>85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1"/>
    </row>
    <row r="11" customFormat="false" ht="14.4" hidden="false" customHeight="false" outlineLevel="0" collapsed="false">
      <c r="B11" s="87"/>
      <c r="C11" s="110"/>
      <c r="D11" s="105"/>
      <c r="E11" s="105"/>
      <c r="F11" s="111" t="s">
        <v>86</v>
      </c>
      <c r="G11" s="112" t="n">
        <v>43831</v>
      </c>
      <c r="H11" s="112" t="n">
        <v>43891</v>
      </c>
      <c r="I11" s="112" t="n">
        <v>43922</v>
      </c>
      <c r="J11" s="112" t="n">
        <v>43952</v>
      </c>
      <c r="K11" s="113"/>
      <c r="L11" s="113"/>
      <c r="M11" s="114"/>
      <c r="O11" s="113"/>
      <c r="P11" s="115"/>
      <c r="Q11" s="114"/>
      <c r="S11" s="116"/>
      <c r="T11" s="117"/>
      <c r="U11" s="118"/>
      <c r="V11" s="91"/>
    </row>
    <row r="12" customFormat="false" ht="14.4" hidden="false" customHeight="false" outlineLevel="0" collapsed="false">
      <c r="B12" s="104"/>
      <c r="C12" s="110"/>
      <c r="D12" s="105"/>
      <c r="E12" s="105"/>
      <c r="F12" s="111"/>
      <c r="G12" s="119" t="s">
        <v>32</v>
      </c>
      <c r="H12" s="119" t="s">
        <v>32</v>
      </c>
      <c r="I12" s="119" t="s">
        <v>32</v>
      </c>
      <c r="J12" s="119" t="s">
        <v>32</v>
      </c>
      <c r="K12" s="113"/>
      <c r="L12" s="113"/>
      <c r="M12" s="114"/>
      <c r="O12" s="113"/>
      <c r="P12" s="115"/>
      <c r="Q12" s="114"/>
      <c r="S12" s="116"/>
      <c r="T12" s="117"/>
      <c r="U12" s="118"/>
      <c r="V12" s="91"/>
    </row>
    <row r="13" customFormat="false" ht="14.4" hidden="false" customHeight="false" outlineLevel="0" collapsed="false">
      <c r="B13" s="104"/>
      <c r="C13" s="110"/>
      <c r="D13" s="105"/>
      <c r="E13" s="105"/>
      <c r="F13" s="111"/>
      <c r="G13" s="119" t="n">
        <v>43889</v>
      </c>
      <c r="H13" s="119" t="n">
        <v>43921</v>
      </c>
      <c r="I13" s="119" t="n">
        <v>43951</v>
      </c>
      <c r="J13" s="119" t="n">
        <v>43982</v>
      </c>
      <c r="K13" s="113"/>
      <c r="L13" s="113"/>
      <c r="M13" s="114"/>
      <c r="O13" s="113"/>
      <c r="P13" s="115"/>
      <c r="Q13" s="114"/>
      <c r="S13" s="116"/>
      <c r="T13" s="117"/>
      <c r="U13" s="118"/>
      <c r="V13" s="91"/>
    </row>
    <row r="14" customFormat="false" ht="15.6" hidden="false" customHeight="false" outlineLevel="0" collapsed="false">
      <c r="B14" s="87"/>
      <c r="C14" s="110"/>
      <c r="D14" s="105"/>
      <c r="E14" s="105"/>
      <c r="F14" s="120" t="s">
        <v>33</v>
      </c>
      <c r="G14" s="121" t="s">
        <v>87</v>
      </c>
      <c r="H14" s="54"/>
      <c r="I14" s="54"/>
      <c r="J14" s="54"/>
      <c r="K14" s="122"/>
      <c r="L14" s="123"/>
      <c r="M14" s="123"/>
      <c r="N14" s="123"/>
      <c r="O14" s="123"/>
      <c r="P14" s="123"/>
      <c r="Q14" s="123"/>
      <c r="S14" s="116"/>
      <c r="T14" s="117"/>
      <c r="U14" s="118"/>
      <c r="V14" s="91"/>
    </row>
    <row r="15" customFormat="false" ht="14.4" hidden="false" customHeight="false" outlineLevel="0" collapsed="false">
      <c r="B15" s="87"/>
      <c r="C15" s="110"/>
      <c r="D15" s="105"/>
      <c r="E15" s="105"/>
      <c r="F15" s="57" t="s">
        <v>88</v>
      </c>
      <c r="G15" s="124" t="n">
        <v>10</v>
      </c>
      <c r="H15" s="124" t="n">
        <v>25</v>
      </c>
      <c r="I15" s="124" t="n">
        <v>60</v>
      </c>
      <c r="J15" s="124" t="n">
        <v>120</v>
      </c>
      <c r="K15" s="90"/>
      <c r="L15" s="90"/>
      <c r="M15" s="89"/>
      <c r="O15" s="90"/>
      <c r="P15" s="125"/>
      <c r="Q15" s="89"/>
      <c r="S15" s="126"/>
      <c r="T15" s="126"/>
      <c r="U15" s="127"/>
      <c r="V15" s="91"/>
    </row>
    <row r="16" customFormat="false" ht="14.4" hidden="false" customHeight="false" outlineLevel="0" collapsed="false">
      <c r="B16" s="87"/>
      <c r="C16" s="110"/>
      <c r="D16" s="105"/>
      <c r="E16" s="105"/>
      <c r="F16" s="57" t="s">
        <v>38</v>
      </c>
      <c r="G16" s="124" t="n">
        <v>0</v>
      </c>
      <c r="H16" s="124" t="n">
        <v>0</v>
      </c>
      <c r="I16" s="124" t="n">
        <v>10</v>
      </c>
      <c r="J16" s="124" t="n">
        <v>20</v>
      </c>
      <c r="K16" s="90"/>
      <c r="L16" s="90"/>
      <c r="M16" s="89"/>
      <c r="O16" s="90"/>
      <c r="P16" s="125"/>
      <c r="Q16" s="89"/>
      <c r="S16" s="126"/>
      <c r="T16" s="126"/>
      <c r="U16" s="127"/>
      <c r="V16" s="91"/>
    </row>
    <row r="17" customFormat="false" ht="14.4" hidden="false" customHeight="false" outlineLevel="0" collapsed="false">
      <c r="B17" s="87"/>
      <c r="C17" s="110"/>
      <c r="D17" s="105"/>
      <c r="E17" s="105"/>
      <c r="F17" s="57" t="s">
        <v>47</v>
      </c>
      <c r="G17" s="124" t="n">
        <f aca="false">G18/(G15-G16)</f>
        <v>160</v>
      </c>
      <c r="H17" s="124" t="n">
        <f aca="false">H18/(H15-H16)</f>
        <v>128</v>
      </c>
      <c r="I17" s="124" t="n">
        <f aca="false">I18/(I15-I16)</f>
        <v>160</v>
      </c>
      <c r="J17" s="124" t="n">
        <f aca="false">J18/(J15-J16)</f>
        <v>128</v>
      </c>
      <c r="K17" s="90"/>
      <c r="L17" s="90"/>
      <c r="M17" s="89"/>
      <c r="O17" s="90"/>
      <c r="P17" s="125"/>
      <c r="Q17" s="89"/>
      <c r="S17" s="126"/>
      <c r="T17" s="126"/>
      <c r="U17" s="127"/>
      <c r="V17" s="91"/>
    </row>
    <row r="18" customFormat="false" ht="14.4" hidden="false" customHeight="false" outlineLevel="0" collapsed="false">
      <c r="B18" s="87"/>
      <c r="C18" s="110"/>
      <c r="D18" s="105"/>
      <c r="E18" s="105"/>
      <c r="F18" s="57" t="s">
        <v>41</v>
      </c>
      <c r="G18" s="128" t="n">
        <v>1600</v>
      </c>
      <c r="H18" s="128" t="n">
        <v>3200</v>
      </c>
      <c r="I18" s="128" t="n">
        <v>8000</v>
      </c>
      <c r="J18" s="128" t="n">
        <v>12800</v>
      </c>
      <c r="K18" s="90"/>
      <c r="L18" s="90"/>
      <c r="M18" s="89"/>
      <c r="O18" s="90"/>
      <c r="P18" s="125"/>
      <c r="Q18" s="89"/>
      <c r="S18" s="126"/>
      <c r="T18" s="126"/>
      <c r="U18" s="127"/>
      <c r="V18" s="91"/>
    </row>
    <row r="19" customFormat="false" ht="14.4" hidden="false" customHeight="false" outlineLevel="0" collapsed="false">
      <c r="B19" s="87"/>
      <c r="C19" s="110"/>
      <c r="D19" s="105"/>
      <c r="E19" s="105"/>
      <c r="F19" s="129" t="s">
        <v>89</v>
      </c>
      <c r="G19" s="130" t="n">
        <f aca="false">SUM(G18:J18)</f>
        <v>25600</v>
      </c>
      <c r="H19" s="130"/>
      <c r="I19" s="130"/>
      <c r="J19" s="130"/>
      <c r="K19" s="89"/>
      <c r="L19" s="90"/>
      <c r="M19" s="89"/>
      <c r="O19" s="90"/>
      <c r="P19" s="89"/>
      <c r="Q19" s="89"/>
      <c r="S19" s="126"/>
      <c r="T19" s="127"/>
      <c r="U19" s="127"/>
      <c r="V19" s="91"/>
    </row>
    <row r="20" customFormat="false" ht="14.4" hidden="false" customHeight="false" outlineLevel="0" collapsed="false">
      <c r="B20" s="87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1"/>
    </row>
    <row r="21" customFormat="false" ht="14.4" hidden="false" customHeight="false" outlineLevel="0" collapsed="false">
      <c r="B21" s="87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1"/>
    </row>
    <row r="22" customFormat="false" ht="14.4" hidden="false" customHeight="true" outlineLevel="0" collapsed="false">
      <c r="B22" s="104" t="s">
        <v>90</v>
      </c>
      <c r="D22" s="105" t="s">
        <v>91</v>
      </c>
      <c r="E22" s="105"/>
      <c r="F22" s="131" t="s">
        <v>81</v>
      </c>
      <c r="G22" s="132" t="n">
        <v>43862</v>
      </c>
      <c r="H22" s="133" t="s">
        <v>32</v>
      </c>
      <c r="I22" s="134" t="n">
        <v>43982</v>
      </c>
      <c r="K22" s="113"/>
      <c r="L22" s="115"/>
      <c r="M22" s="89"/>
      <c r="N22" s="89"/>
      <c r="O22" s="89"/>
      <c r="P22" s="89"/>
      <c r="Q22" s="89"/>
      <c r="R22" s="89"/>
      <c r="S22" s="89"/>
      <c r="T22" s="89"/>
      <c r="U22" s="89"/>
      <c r="V22" s="91"/>
    </row>
    <row r="23" customFormat="false" ht="15.6" hidden="false" customHeight="false" outlineLevel="0" collapsed="false">
      <c r="B23" s="87"/>
      <c r="D23" s="105"/>
      <c r="E23" s="105"/>
      <c r="F23" s="135" t="s">
        <v>33</v>
      </c>
      <c r="G23" s="121" t="s">
        <v>92</v>
      </c>
      <c r="H23" s="54"/>
      <c r="I23" s="54"/>
      <c r="J23" s="54"/>
      <c r="K23" s="54"/>
      <c r="L23" s="122"/>
      <c r="M23" s="89"/>
      <c r="N23" s="89"/>
      <c r="O23" s="89"/>
      <c r="P23" s="89"/>
      <c r="Q23" s="89"/>
      <c r="R23" s="89"/>
      <c r="S23" s="89"/>
      <c r="T23" s="89"/>
      <c r="U23" s="89"/>
      <c r="V23" s="91"/>
    </row>
    <row r="24" customFormat="false" ht="14.4" hidden="false" customHeight="false" outlineLevel="0" collapsed="false">
      <c r="B24" s="87"/>
      <c r="D24" s="105"/>
      <c r="E24" s="105"/>
      <c r="F24" s="131" t="s">
        <v>93</v>
      </c>
      <c r="G24" s="130" t="n">
        <v>10</v>
      </c>
      <c r="H24" s="130" t="n">
        <v>14</v>
      </c>
      <c r="I24" s="136" t="n">
        <v>18</v>
      </c>
      <c r="J24" s="130" t="n">
        <v>21</v>
      </c>
      <c r="K24" s="125"/>
      <c r="L24" s="125"/>
      <c r="M24" s="89"/>
      <c r="N24" s="89"/>
      <c r="O24" s="89"/>
      <c r="P24" s="89"/>
      <c r="Q24" s="89"/>
      <c r="R24" s="89"/>
      <c r="S24" s="89"/>
      <c r="T24" s="89"/>
      <c r="U24" s="89"/>
      <c r="V24" s="91"/>
    </row>
    <row r="25" customFormat="false" ht="14.4" hidden="false" customHeight="false" outlineLevel="0" collapsed="false">
      <c r="B25" s="87"/>
      <c r="D25" s="105"/>
      <c r="E25" s="105"/>
      <c r="F25" s="131" t="s">
        <v>94</v>
      </c>
      <c r="G25" s="124" t="n">
        <v>1600</v>
      </c>
      <c r="H25" s="124" t="n">
        <v>3200</v>
      </c>
      <c r="I25" s="124" t="n">
        <v>8000</v>
      </c>
      <c r="J25" s="124" t="n">
        <v>16000</v>
      </c>
      <c r="K25" s="125"/>
      <c r="L25" s="125"/>
      <c r="M25" s="89"/>
      <c r="N25" s="89"/>
      <c r="O25" s="89"/>
      <c r="P25" s="89"/>
      <c r="Q25" s="89"/>
      <c r="R25" s="89"/>
      <c r="S25" s="89"/>
      <c r="T25" s="89"/>
      <c r="U25" s="89"/>
      <c r="V25" s="91"/>
    </row>
    <row r="26" customFormat="false" ht="14.4" hidden="false" customHeight="false" outlineLevel="0" collapsed="false">
      <c r="B26" s="87"/>
      <c r="D26" s="105"/>
      <c r="E26" s="105"/>
      <c r="F26" s="131" t="s">
        <v>41</v>
      </c>
      <c r="G26" s="137" t="n">
        <f aca="false">J25</f>
        <v>16000</v>
      </c>
      <c r="H26" s="137"/>
      <c r="I26" s="137"/>
      <c r="J26" s="137"/>
      <c r="K26" s="125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1"/>
    </row>
    <row r="27" customFormat="false" ht="14.4" hidden="false" customHeight="false" outlineLevel="0" collapsed="false">
      <c r="B27" s="87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1"/>
    </row>
    <row r="28" customFormat="false" ht="14.4" hidden="false" customHeight="false" outlineLevel="0" collapsed="false">
      <c r="B28" s="87"/>
      <c r="D28" s="138" t="s">
        <v>95</v>
      </c>
      <c r="E28" s="139"/>
      <c r="F28" s="139"/>
      <c r="G28" s="125" t="n">
        <v>2.5</v>
      </c>
      <c r="H28" s="138" t="s">
        <v>36</v>
      </c>
      <c r="V28" s="91"/>
    </row>
    <row r="29" customFormat="false" ht="14.4" hidden="false" customHeight="false" outlineLevel="0" collapsed="false">
      <c r="B29" s="87"/>
      <c r="D29" s="138"/>
      <c r="E29" s="139"/>
      <c r="F29" s="139"/>
      <c r="H29" s="125"/>
      <c r="I29" s="138"/>
      <c r="V29" s="91"/>
    </row>
    <row r="30" customFormat="false" ht="14.4" hidden="false" customHeight="true" outlineLevel="0" collapsed="false">
      <c r="B30" s="104" t="s">
        <v>96</v>
      </c>
      <c r="D30" s="105" t="s">
        <v>97</v>
      </c>
      <c r="E30" s="105"/>
      <c r="F30" s="57" t="s">
        <v>81</v>
      </c>
      <c r="G30" s="106" t="n">
        <v>43845</v>
      </c>
      <c r="H30" s="107" t="s">
        <v>32</v>
      </c>
      <c r="I30" s="108" t="n">
        <v>43982</v>
      </c>
      <c r="J30" s="89"/>
      <c r="V30" s="91"/>
    </row>
    <row r="31" customFormat="false" ht="14.4" hidden="false" customHeight="false" outlineLevel="0" collapsed="false">
      <c r="B31" s="87"/>
      <c r="D31" s="105"/>
      <c r="E31" s="105"/>
      <c r="G31" s="109" t="s">
        <v>82</v>
      </c>
      <c r="H31" s="109" t="s">
        <v>83</v>
      </c>
      <c r="I31" s="109" t="s">
        <v>84</v>
      </c>
      <c r="J31" s="89" t="s">
        <v>85</v>
      </c>
      <c r="V31" s="91"/>
    </row>
    <row r="32" customFormat="false" ht="14.4" hidden="false" customHeight="false" outlineLevel="0" collapsed="false">
      <c r="B32" s="87"/>
      <c r="D32" s="105"/>
      <c r="E32" s="105"/>
      <c r="F32" s="111" t="s">
        <v>86</v>
      </c>
      <c r="G32" s="112" t="n">
        <v>43845</v>
      </c>
      <c r="H32" s="112" t="n">
        <v>43922</v>
      </c>
      <c r="I32" s="112" t="n">
        <v>43952</v>
      </c>
      <c r="J32" s="113" t="n">
        <v>42125</v>
      </c>
      <c r="V32" s="91"/>
    </row>
    <row r="33" customFormat="false" ht="14.4" hidden="false" customHeight="false" outlineLevel="0" collapsed="false">
      <c r="B33" s="87"/>
      <c r="D33" s="105"/>
      <c r="E33" s="105"/>
      <c r="F33" s="111"/>
      <c r="G33" s="119" t="s">
        <v>32</v>
      </c>
      <c r="H33" s="119" t="s">
        <v>32</v>
      </c>
      <c r="I33" s="119" t="s">
        <v>32</v>
      </c>
      <c r="J33" s="113" t="s">
        <v>32</v>
      </c>
      <c r="V33" s="91"/>
    </row>
    <row r="34" customFormat="false" ht="14.4" hidden="false" customHeight="false" outlineLevel="0" collapsed="false">
      <c r="B34" s="87"/>
      <c r="D34" s="105"/>
      <c r="E34" s="105"/>
      <c r="F34" s="111"/>
      <c r="G34" s="119" t="n">
        <v>43921</v>
      </c>
      <c r="H34" s="119" t="n">
        <v>43951</v>
      </c>
      <c r="I34" s="119" t="n">
        <v>43982</v>
      </c>
      <c r="J34" s="113" t="n">
        <v>42155</v>
      </c>
      <c r="V34" s="91"/>
    </row>
    <row r="35" customFormat="false" ht="15.6" hidden="false" customHeight="false" outlineLevel="0" collapsed="false">
      <c r="B35" s="87"/>
      <c r="D35" s="105"/>
      <c r="E35" s="105"/>
      <c r="F35" s="120" t="s">
        <v>33</v>
      </c>
      <c r="G35" s="121" t="s">
        <v>98</v>
      </c>
      <c r="H35" s="54"/>
      <c r="I35" s="54"/>
      <c r="J35" s="54"/>
      <c r="K35" s="97"/>
      <c r="L35" s="97"/>
      <c r="M35" s="97"/>
      <c r="N35" s="97"/>
      <c r="O35" s="97"/>
      <c r="P35" s="98"/>
      <c r="V35" s="91"/>
    </row>
    <row r="36" customFormat="false" ht="14.4" hidden="false" customHeight="false" outlineLevel="0" collapsed="false">
      <c r="B36" s="87"/>
      <c r="D36" s="105"/>
      <c r="E36" s="105"/>
      <c r="F36" s="120" t="s">
        <v>99</v>
      </c>
      <c r="G36" s="130" t="n">
        <v>36</v>
      </c>
      <c r="H36" s="130" t="n">
        <v>36</v>
      </c>
      <c r="I36" s="130" t="n">
        <v>35.5</v>
      </c>
      <c r="J36" s="90" t="n">
        <v>100</v>
      </c>
      <c r="V36" s="91"/>
    </row>
    <row r="37" customFormat="false" ht="14.4" hidden="false" customHeight="false" outlineLevel="0" collapsed="false">
      <c r="B37" s="87"/>
      <c r="D37" s="105"/>
      <c r="E37" s="105"/>
      <c r="F37" s="57" t="s">
        <v>100</v>
      </c>
      <c r="G37" s="130" t="n">
        <v>4</v>
      </c>
      <c r="H37" s="130"/>
      <c r="I37" s="130"/>
      <c r="J37" s="90"/>
      <c r="V37" s="91"/>
    </row>
    <row r="38" customFormat="false" ht="14.4" hidden="false" customHeight="false" outlineLevel="0" collapsed="false">
      <c r="B38" s="87"/>
      <c r="D38" s="105"/>
      <c r="E38" s="105"/>
      <c r="F38" s="57" t="s">
        <v>38</v>
      </c>
      <c r="G38" s="130" t="n">
        <v>40</v>
      </c>
      <c r="H38" s="130"/>
      <c r="I38" s="130"/>
      <c r="J38" s="90"/>
      <c r="V38" s="91"/>
    </row>
    <row r="39" customFormat="false" ht="14.4" hidden="false" customHeight="false" outlineLevel="0" collapsed="false">
      <c r="B39" s="87"/>
      <c r="D39" s="105"/>
      <c r="E39" s="105"/>
      <c r="F39" s="57" t="s">
        <v>101</v>
      </c>
      <c r="G39" s="140" t="n">
        <f aca="false">G40/(G38-G37)</f>
        <v>488.888888888889</v>
      </c>
      <c r="H39" s="140"/>
      <c r="I39" s="140"/>
      <c r="J39" s="90"/>
      <c r="V39" s="91"/>
    </row>
    <row r="40" customFormat="false" ht="14.4" hidden="false" customHeight="false" outlineLevel="0" collapsed="false">
      <c r="B40" s="87"/>
      <c r="D40" s="105"/>
      <c r="E40" s="105"/>
      <c r="F40" s="57" t="s">
        <v>41</v>
      </c>
      <c r="G40" s="130" t="n">
        <f aca="false">11000*1.6</f>
        <v>17600</v>
      </c>
      <c r="H40" s="130"/>
      <c r="I40" s="130"/>
      <c r="J40" s="90"/>
      <c r="V40" s="91"/>
    </row>
    <row r="41" customFormat="false" ht="14.4" hidden="false" customHeight="false" outlineLevel="0" collapsed="false">
      <c r="B41" s="87"/>
      <c r="D41" s="138"/>
      <c r="E41" s="139"/>
      <c r="F41" s="139"/>
      <c r="H41" s="125"/>
      <c r="I41" s="138"/>
      <c r="V41" s="91"/>
    </row>
    <row r="42" customFormat="false" ht="14.4" hidden="false" customHeight="false" outlineLevel="0" collapsed="false">
      <c r="B42" s="87"/>
      <c r="D42" s="138"/>
      <c r="E42" s="139"/>
      <c r="F42" s="139"/>
      <c r="H42" s="125"/>
      <c r="I42" s="138"/>
      <c r="V42" s="91"/>
    </row>
    <row r="43" customFormat="false" ht="14.4" hidden="false" customHeight="true" outlineLevel="0" collapsed="false">
      <c r="B43" s="104" t="s">
        <v>102</v>
      </c>
      <c r="D43" s="105" t="s">
        <v>103</v>
      </c>
      <c r="E43" s="105"/>
      <c r="F43" s="131" t="s">
        <v>81</v>
      </c>
      <c r="G43" s="132" t="n">
        <v>43845</v>
      </c>
      <c r="H43" s="133" t="s">
        <v>32</v>
      </c>
      <c r="I43" s="134" t="n">
        <v>43982</v>
      </c>
      <c r="K43" s="113"/>
      <c r="L43" s="115"/>
      <c r="M43" s="89"/>
      <c r="N43" s="89"/>
      <c r="O43" s="89"/>
      <c r="V43" s="91"/>
    </row>
    <row r="44" customFormat="false" ht="15.6" hidden="false" customHeight="false" outlineLevel="0" collapsed="false">
      <c r="B44" s="87"/>
      <c r="D44" s="105"/>
      <c r="E44" s="105"/>
      <c r="F44" s="141" t="s">
        <v>33</v>
      </c>
      <c r="G44" s="142" t="s">
        <v>104</v>
      </c>
      <c r="H44" s="143"/>
      <c r="I44" s="143"/>
      <c r="J44" s="143"/>
      <c r="K44" s="143"/>
      <c r="L44" s="143"/>
      <c r="M44" s="144"/>
      <c r="N44" s="145" t="n">
        <v>80</v>
      </c>
      <c r="O44" s="143" t="s">
        <v>105</v>
      </c>
      <c r="P44" s="145" t="n">
        <v>90</v>
      </c>
      <c r="Q44" s="143" t="s">
        <v>106</v>
      </c>
      <c r="R44" s="144"/>
      <c r="S44" s="144"/>
      <c r="T44" s="146"/>
      <c r="V44" s="91"/>
    </row>
    <row r="45" customFormat="false" ht="15.6" hidden="false" customHeight="false" outlineLevel="0" collapsed="false">
      <c r="B45" s="87"/>
      <c r="D45" s="105"/>
      <c r="E45" s="105"/>
      <c r="F45" s="141"/>
      <c r="G45" s="147" t="s">
        <v>107</v>
      </c>
      <c r="H45" s="148"/>
      <c r="I45" s="149" t="n">
        <v>32</v>
      </c>
      <c r="J45" s="150" t="s">
        <v>108</v>
      </c>
      <c r="K45" s="148"/>
      <c r="L45" s="148"/>
      <c r="M45" s="120"/>
      <c r="N45" s="120"/>
      <c r="O45" s="120"/>
      <c r="P45" s="151"/>
      <c r="Q45" s="149"/>
      <c r="R45" s="148"/>
      <c r="S45" s="151"/>
      <c r="T45" s="152"/>
      <c r="V45" s="91"/>
    </row>
    <row r="46" customFormat="false" ht="14.4" hidden="false" customHeight="false" outlineLevel="0" collapsed="false">
      <c r="B46" s="87"/>
      <c r="D46" s="105"/>
      <c r="E46" s="105"/>
      <c r="F46" s="93" t="s">
        <v>93</v>
      </c>
      <c r="G46" s="153" t="n">
        <v>3</v>
      </c>
      <c r="H46" s="125"/>
      <c r="I46" s="154"/>
      <c r="J46" s="125"/>
      <c r="K46" s="125"/>
      <c r="L46" s="125"/>
      <c r="M46" s="89"/>
      <c r="N46" s="89"/>
      <c r="O46" s="89"/>
      <c r="V46" s="91"/>
    </row>
    <row r="47" customFormat="false" ht="14.4" hidden="false" customHeight="false" outlineLevel="0" collapsed="false">
      <c r="B47" s="87"/>
      <c r="D47" s="105"/>
      <c r="E47" s="105"/>
      <c r="F47" s="93" t="s">
        <v>38</v>
      </c>
      <c r="G47" s="155" t="n">
        <v>7</v>
      </c>
      <c r="H47" s="156"/>
      <c r="I47" s="157"/>
      <c r="J47" s="125"/>
      <c r="K47" s="125"/>
      <c r="L47" s="125"/>
      <c r="M47" s="89"/>
      <c r="N47" s="89"/>
      <c r="O47" s="89"/>
      <c r="V47" s="91"/>
    </row>
    <row r="48" customFormat="false" ht="14.4" hidden="false" customHeight="false" outlineLevel="0" collapsed="false">
      <c r="B48" s="87"/>
      <c r="D48" s="105"/>
      <c r="E48" s="105"/>
      <c r="F48" s="93" t="s">
        <v>94</v>
      </c>
      <c r="G48" s="158" t="n">
        <f aca="false">G49/(G47-G46+1)</f>
        <v>4160</v>
      </c>
      <c r="H48" s="159"/>
      <c r="I48" s="160"/>
      <c r="J48" s="125"/>
      <c r="K48" s="125"/>
      <c r="L48" s="125"/>
      <c r="M48" s="89"/>
      <c r="N48" s="89"/>
      <c r="O48" s="89"/>
      <c r="V48" s="91"/>
    </row>
    <row r="49" customFormat="false" ht="14.4" hidden="false" customHeight="false" outlineLevel="0" collapsed="false">
      <c r="B49" s="87"/>
      <c r="D49" s="105"/>
      <c r="E49" s="105"/>
      <c r="F49" s="131" t="s">
        <v>41</v>
      </c>
      <c r="G49" s="158" t="n">
        <f aca="false">13000*1.6</f>
        <v>20800</v>
      </c>
      <c r="H49" s="129"/>
      <c r="I49" s="57"/>
      <c r="J49" s="125"/>
      <c r="K49" s="125"/>
      <c r="L49" s="125"/>
      <c r="M49" s="89"/>
      <c r="N49" s="89"/>
      <c r="O49" s="89"/>
      <c r="V49" s="91"/>
    </row>
    <row r="50" customFormat="false" ht="14.4" hidden="false" customHeight="false" outlineLevel="0" collapsed="false">
      <c r="B50" s="87"/>
      <c r="D50" s="138"/>
      <c r="E50" s="139"/>
      <c r="F50" s="139"/>
      <c r="H50" s="125"/>
      <c r="I50" s="138"/>
      <c r="J50" s="161"/>
      <c r="K50" s="161"/>
      <c r="L50" s="161"/>
      <c r="M50" s="161"/>
      <c r="N50" s="161"/>
      <c r="O50" s="161"/>
      <c r="P50" s="161"/>
      <c r="Q50" s="161"/>
      <c r="R50" s="161"/>
      <c r="V50" s="91"/>
    </row>
    <row r="51" customFormat="false" ht="15" hidden="false" customHeight="false" outlineLevel="0" collapsed="false">
      <c r="B51" s="87"/>
      <c r="D51" s="138"/>
      <c r="E51" s="139"/>
      <c r="F51" s="139"/>
      <c r="H51" s="125"/>
      <c r="I51" s="138"/>
      <c r="V51" s="91"/>
    </row>
    <row r="52" customFormat="false" ht="14.4" hidden="false" customHeight="false" outlineLevel="0" collapsed="false">
      <c r="B52" s="87"/>
      <c r="D52" s="162" t="s">
        <v>109</v>
      </c>
      <c r="E52" s="162"/>
      <c r="F52" s="163" t="s">
        <v>110</v>
      </c>
      <c r="G52" s="163" t="s">
        <v>111</v>
      </c>
      <c r="H52" s="163"/>
      <c r="I52" s="163"/>
      <c r="J52" s="163" t="s">
        <v>112</v>
      </c>
      <c r="K52" s="163"/>
      <c r="L52" s="163"/>
      <c r="M52" s="164" t="s">
        <v>113</v>
      </c>
      <c r="N52" s="164"/>
      <c r="O52" s="164"/>
      <c r="V52" s="91"/>
    </row>
    <row r="53" customFormat="false" ht="15" hidden="false" customHeight="false" outlineLevel="0" collapsed="false">
      <c r="B53" s="87"/>
      <c r="D53" s="165" t="n">
        <f aca="false">G19+G26+G40+G49</f>
        <v>80000</v>
      </c>
      <c r="E53" s="165"/>
      <c r="F53" s="166"/>
      <c r="G53" s="167"/>
      <c r="H53" s="167"/>
      <c r="I53" s="167"/>
      <c r="J53" s="168"/>
      <c r="K53" s="168"/>
      <c r="L53" s="168"/>
      <c r="M53" s="169"/>
      <c r="N53" s="169"/>
      <c r="O53" s="169"/>
      <c r="P53" s="170"/>
      <c r="V53" s="91"/>
    </row>
    <row r="54" customFormat="false" ht="14.4" hidden="false" customHeight="false" outlineLevel="0" collapsed="false">
      <c r="B54" s="87"/>
      <c r="F54" s="89"/>
      <c r="G54" s="171"/>
      <c r="V54" s="91"/>
    </row>
    <row r="55" customFormat="false" ht="15" hidden="false" customHeight="false" outlineLevel="0" collapsed="false">
      <c r="B55" s="172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4"/>
    </row>
  </sheetData>
  <mergeCells count="28">
    <mergeCell ref="B2:V2"/>
    <mergeCell ref="B3:V3"/>
    <mergeCell ref="G6:I6"/>
    <mergeCell ref="P6:U6"/>
    <mergeCell ref="G7:I7"/>
    <mergeCell ref="D9:E19"/>
    <mergeCell ref="C11:C19"/>
    <mergeCell ref="F11:F13"/>
    <mergeCell ref="G19:J19"/>
    <mergeCell ref="D22:E26"/>
    <mergeCell ref="G26:J26"/>
    <mergeCell ref="D30:E40"/>
    <mergeCell ref="F32:F34"/>
    <mergeCell ref="G37:I37"/>
    <mergeCell ref="G38:I38"/>
    <mergeCell ref="G39:I39"/>
    <mergeCell ref="G40:I40"/>
    <mergeCell ref="D43:E49"/>
    <mergeCell ref="F44:F45"/>
    <mergeCell ref="J50:R50"/>
    <mergeCell ref="D52:E52"/>
    <mergeCell ref="G52:I52"/>
    <mergeCell ref="J52:L52"/>
    <mergeCell ref="M52:O52"/>
    <mergeCell ref="D53:E53"/>
    <mergeCell ref="G53:I53"/>
    <mergeCell ref="J53:L53"/>
    <mergeCell ref="M53:O5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49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V5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S17" activeCellId="0" sqref="S17"/>
    </sheetView>
  </sheetViews>
  <sheetFormatPr defaultRowHeight="14.4"/>
  <cols>
    <col collapsed="false" hidden="false" max="1" min="1" style="0" width="9.11336032388664"/>
    <col collapsed="false" hidden="false" max="2" min="2" style="84" width="5.10526315789474"/>
    <col collapsed="false" hidden="false" max="3" min="3" style="0" width="7.66396761133603"/>
    <col collapsed="false" hidden="false" max="4" min="4" style="0" width="21.331983805668"/>
    <col collapsed="false" hidden="false" max="5" min="5" style="0" width="11.1133603238866"/>
    <col collapsed="false" hidden="false" max="6" min="6" style="0" width="33.336032388664"/>
    <col collapsed="false" hidden="false" max="7" min="7" style="0" width="10.331983805668"/>
    <col collapsed="false" hidden="false" max="8" min="8" style="0" width="9.99595141700405"/>
    <col collapsed="false" hidden="false" max="9" min="9" style="0" width="10.1133603238866"/>
    <col collapsed="false" hidden="false" max="10" min="10" style="0" width="10.4412955465587"/>
    <col collapsed="false" hidden="false" max="11" min="11" style="0" width="9.66396761133603"/>
    <col collapsed="false" hidden="false" max="12" min="12" style="0" width="10.1133603238866"/>
    <col collapsed="false" hidden="false" max="13" min="13" style="0" width="6.88259109311741"/>
    <col collapsed="false" hidden="false" max="14" min="14" style="0" width="4.10526315789474"/>
    <col collapsed="false" hidden="false" max="15" min="15" style="0" width="8.4412955465587"/>
    <col collapsed="false" hidden="false" max="16" min="16" style="0" width="7.11336032388664"/>
    <col collapsed="false" hidden="false" max="17" min="17" style="0" width="8.33198380566802"/>
    <col collapsed="false" hidden="false" max="18" min="18" style="0" width="4.10526315789474"/>
    <col collapsed="false" hidden="false" max="19" min="19" style="0" width="7.33603238866397"/>
    <col collapsed="false" hidden="false" max="20" min="20" style="0" width="7"/>
    <col collapsed="false" hidden="false" max="21" min="21" style="0" width="11.331983805668"/>
    <col collapsed="false" hidden="false" max="22" min="22" style="0" width="2.88663967611336"/>
    <col collapsed="false" hidden="false" max="257" min="23" style="0" width="9.11336032388664"/>
    <col collapsed="false" hidden="false" max="258" min="258" style="0" width="5.10526315789474"/>
    <col collapsed="false" hidden="false" max="259" min="259" style="0" width="7.66396761133603"/>
    <col collapsed="false" hidden="false" max="260" min="260" style="0" width="21.331983805668"/>
    <col collapsed="false" hidden="false" max="261" min="261" style="0" width="6.88259109311741"/>
    <col collapsed="false" hidden="false" max="262" min="262" style="0" width="27.663967611336"/>
    <col collapsed="false" hidden="false" max="263" min="263" style="0" width="8"/>
    <col collapsed="false" hidden="false" max="264" min="264" style="0" width="6.10526315789474"/>
    <col collapsed="false" hidden="false" max="266" min="266" style="0" width="2"/>
    <col collapsed="false" hidden="false" max="267" min="267" style="0" width="9.11336032388664"/>
    <col collapsed="false" hidden="false" max="268" min="268" style="0" width="8"/>
    <col collapsed="false" hidden="false" max="270" min="270" style="0" width="1.5587044534413"/>
    <col collapsed="false" hidden="false" max="271" min="271" style="0" width="8.4412955465587"/>
    <col collapsed="false" hidden="false" max="272" min="272" style="0" width="5.55465587044534"/>
    <col collapsed="false" hidden="false" max="273" min="273" style="0" width="7.88259109311741"/>
    <col collapsed="false" hidden="false" max="274" min="274" style="0" width="1.10526315789474"/>
    <col collapsed="false" hidden="false" max="275" min="275" style="0" width="7.88259109311741"/>
    <col collapsed="false" hidden="false" max="276" min="276" style="0" width="5.4412955465587"/>
    <col collapsed="false" hidden="false" max="277" min="277" style="0" width="9.11336032388664"/>
    <col collapsed="false" hidden="false" max="278" min="278" style="0" width="1.10526315789474"/>
    <col collapsed="false" hidden="false" max="513" min="279" style="0" width="9.11336032388664"/>
    <col collapsed="false" hidden="false" max="514" min="514" style="0" width="5.10526315789474"/>
    <col collapsed="false" hidden="false" max="515" min="515" style="0" width="7.66396761133603"/>
    <col collapsed="false" hidden="false" max="516" min="516" style="0" width="21.331983805668"/>
    <col collapsed="false" hidden="false" max="517" min="517" style="0" width="6.88259109311741"/>
    <col collapsed="false" hidden="false" max="518" min="518" style="0" width="27.663967611336"/>
    <col collapsed="false" hidden="false" max="519" min="519" style="0" width="8"/>
    <col collapsed="false" hidden="false" max="520" min="520" style="0" width="6.10526315789474"/>
    <col collapsed="false" hidden="false" max="522" min="522" style="0" width="2"/>
    <col collapsed="false" hidden="false" max="523" min="523" style="0" width="9.11336032388664"/>
    <col collapsed="false" hidden="false" max="524" min="524" style="0" width="8"/>
    <col collapsed="false" hidden="false" max="526" min="526" style="0" width="1.5587044534413"/>
    <col collapsed="false" hidden="false" max="527" min="527" style="0" width="8.4412955465587"/>
    <col collapsed="false" hidden="false" max="528" min="528" style="0" width="5.55465587044534"/>
    <col collapsed="false" hidden="false" max="529" min="529" style="0" width="7.88259109311741"/>
    <col collapsed="false" hidden="false" max="530" min="530" style="0" width="1.10526315789474"/>
    <col collapsed="false" hidden="false" max="531" min="531" style="0" width="7.88259109311741"/>
    <col collapsed="false" hidden="false" max="532" min="532" style="0" width="5.4412955465587"/>
    <col collapsed="false" hidden="false" max="533" min="533" style="0" width="9.11336032388664"/>
    <col collapsed="false" hidden="false" max="534" min="534" style="0" width="1.10526315789474"/>
    <col collapsed="false" hidden="false" max="769" min="535" style="0" width="9.11336032388664"/>
    <col collapsed="false" hidden="false" max="770" min="770" style="0" width="5.10526315789474"/>
    <col collapsed="false" hidden="false" max="771" min="771" style="0" width="7.66396761133603"/>
    <col collapsed="false" hidden="false" max="772" min="772" style="0" width="21.331983805668"/>
    <col collapsed="false" hidden="false" max="773" min="773" style="0" width="6.88259109311741"/>
    <col collapsed="false" hidden="false" max="774" min="774" style="0" width="27.663967611336"/>
    <col collapsed="false" hidden="false" max="775" min="775" style="0" width="8"/>
    <col collapsed="false" hidden="false" max="776" min="776" style="0" width="6.10526315789474"/>
    <col collapsed="false" hidden="false" max="778" min="778" style="0" width="2"/>
    <col collapsed="false" hidden="false" max="779" min="779" style="0" width="9.11336032388664"/>
    <col collapsed="false" hidden="false" max="780" min="780" style="0" width="8"/>
    <col collapsed="false" hidden="false" max="782" min="782" style="0" width="1.5587044534413"/>
    <col collapsed="false" hidden="false" max="783" min="783" style="0" width="8.4412955465587"/>
    <col collapsed="false" hidden="false" max="784" min="784" style="0" width="5.55465587044534"/>
    <col collapsed="false" hidden="false" max="785" min="785" style="0" width="7.88259109311741"/>
    <col collapsed="false" hidden="false" max="786" min="786" style="0" width="1.10526315789474"/>
    <col collapsed="false" hidden="false" max="787" min="787" style="0" width="7.88259109311741"/>
    <col collapsed="false" hidden="false" max="788" min="788" style="0" width="5.4412955465587"/>
    <col collapsed="false" hidden="false" max="789" min="789" style="0" width="9.11336032388664"/>
    <col collapsed="false" hidden="false" max="790" min="790" style="0" width="1.10526315789474"/>
    <col collapsed="false" hidden="false" max="1025" min="791" style="0" width="9.11336032388664"/>
  </cols>
  <sheetData>
    <row r="1" customFormat="false" ht="15" hidden="false" customHeight="false" outlineLevel="0" collapsed="false">
      <c r="B1" s="0"/>
    </row>
    <row r="2" customFormat="false" ht="14.4" hidden="false" customHeight="false" outlineLevel="0" collapsed="false">
      <c r="B2" s="85" t="s">
        <v>70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customFormat="false" ht="14.4" hidden="false" customHeight="false" outlineLevel="0" collapsed="false">
      <c r="B3" s="86" t="s">
        <v>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customFormat="false" ht="14.4" hidden="false" customHeight="false" outlineLevel="0" collapsed="false">
      <c r="B4" s="87"/>
      <c r="C4" s="88" t="s">
        <v>3</v>
      </c>
      <c r="D4" s="89" t="s">
        <v>72</v>
      </c>
      <c r="E4" s="89"/>
      <c r="F4" s="88" t="s">
        <v>5</v>
      </c>
      <c r="G4" s="89" t="s">
        <v>114</v>
      </c>
      <c r="I4" s="89"/>
      <c r="J4" s="88"/>
      <c r="L4" s="90"/>
      <c r="M4" s="175"/>
      <c r="N4" s="176"/>
      <c r="O4" s="5"/>
      <c r="P4" s="7" t="s">
        <v>8</v>
      </c>
      <c r="Q4" s="5" t="s">
        <v>9</v>
      </c>
      <c r="R4" s="6"/>
      <c r="T4" s="90"/>
      <c r="U4" s="90" t="s">
        <v>115</v>
      </c>
      <c r="V4" s="91"/>
    </row>
    <row r="5" customFormat="false" ht="15.6" hidden="false" customHeight="false" outlineLevel="0" collapsed="false">
      <c r="B5" s="87"/>
      <c r="S5" s="9"/>
      <c r="V5" s="91"/>
    </row>
    <row r="6" customFormat="false" ht="14.4" hidden="false" customHeight="false" outlineLevel="0" collapsed="false">
      <c r="B6" s="87"/>
      <c r="C6" s="92" t="s">
        <v>75</v>
      </c>
      <c r="D6" s="93" t="s">
        <v>116</v>
      </c>
      <c r="E6" s="57"/>
      <c r="F6" s="99" t="s">
        <v>10</v>
      </c>
      <c r="G6" s="95" t="s">
        <v>9</v>
      </c>
      <c r="H6" s="95"/>
      <c r="I6" s="95"/>
      <c r="J6" s="96"/>
      <c r="K6" s="94"/>
      <c r="L6" s="97"/>
      <c r="M6" s="98"/>
      <c r="N6" s="97"/>
      <c r="O6" s="99" t="s">
        <v>77</v>
      </c>
      <c r="P6" s="95" t="s">
        <v>78</v>
      </c>
      <c r="Q6" s="95"/>
      <c r="R6" s="95"/>
      <c r="S6" s="95"/>
      <c r="T6" s="95"/>
      <c r="U6" s="95"/>
      <c r="V6" s="91"/>
    </row>
    <row r="7" customFormat="false" ht="14.4" hidden="false" customHeight="false" outlineLevel="0" collapsed="false">
      <c r="B7" s="87"/>
      <c r="F7" s="100" t="s">
        <v>11</v>
      </c>
      <c r="G7" s="101" t="s">
        <v>9</v>
      </c>
      <c r="H7" s="101"/>
      <c r="I7" s="101"/>
      <c r="V7" s="91"/>
    </row>
    <row r="8" customFormat="false" ht="14.4" hidden="false" customHeight="false" outlineLevel="0" collapsed="false">
      <c r="B8" s="103"/>
      <c r="M8" s="89"/>
      <c r="N8" s="89"/>
      <c r="O8" s="89"/>
      <c r="P8" s="89"/>
      <c r="Q8" s="89"/>
      <c r="R8" s="89"/>
      <c r="S8" s="89"/>
      <c r="T8" s="89"/>
      <c r="U8" s="89"/>
      <c r="V8" s="91"/>
    </row>
    <row r="9" customFormat="false" ht="14.4" hidden="false" customHeight="true" outlineLevel="0" collapsed="false">
      <c r="B9" s="104" t="s">
        <v>117</v>
      </c>
      <c r="D9" s="105" t="s">
        <v>80</v>
      </c>
      <c r="E9" s="105"/>
      <c r="F9" s="57" t="s">
        <v>81</v>
      </c>
      <c r="G9" s="106" t="n">
        <v>43754</v>
      </c>
      <c r="H9" s="107" t="s">
        <v>32</v>
      </c>
      <c r="I9" s="108" t="n">
        <v>43889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1"/>
    </row>
    <row r="10" customFormat="false" ht="15.6" hidden="false" customHeight="false" outlineLevel="0" collapsed="false">
      <c r="B10" s="87"/>
      <c r="C10" s="110"/>
      <c r="D10" s="105"/>
      <c r="E10" s="105"/>
      <c r="F10" s="120" t="s">
        <v>33</v>
      </c>
      <c r="G10" s="121" t="s">
        <v>34</v>
      </c>
      <c r="H10" s="54"/>
      <c r="I10" s="54"/>
      <c r="J10" s="54"/>
      <c r="K10" s="122"/>
      <c r="L10" s="123"/>
      <c r="M10" s="123"/>
      <c r="N10" s="123"/>
      <c r="O10" s="123"/>
      <c r="P10" s="123"/>
      <c r="Q10" s="123"/>
      <c r="S10" s="116"/>
      <c r="T10" s="117"/>
      <c r="U10" s="118"/>
      <c r="V10" s="91"/>
    </row>
    <row r="11" customFormat="false" ht="14.4" hidden="false" customHeight="false" outlineLevel="0" collapsed="false">
      <c r="B11" s="87"/>
      <c r="C11" s="110"/>
      <c r="D11" s="105"/>
      <c r="E11" s="105"/>
      <c r="F11" s="57" t="s">
        <v>88</v>
      </c>
      <c r="G11" s="124" t="n">
        <v>5</v>
      </c>
      <c r="I11" s="90"/>
      <c r="J11" s="90"/>
      <c r="K11" s="90"/>
      <c r="L11" s="90"/>
      <c r="M11" s="89"/>
      <c r="O11" s="90"/>
      <c r="P11" s="125"/>
      <c r="Q11" s="89"/>
      <c r="S11" s="126"/>
      <c r="T11" s="126"/>
      <c r="U11" s="127"/>
      <c r="V11" s="91"/>
    </row>
    <row r="12" customFormat="false" ht="14.4" hidden="false" customHeight="false" outlineLevel="0" collapsed="false">
      <c r="B12" s="87"/>
      <c r="C12" s="110"/>
      <c r="D12" s="105"/>
      <c r="E12" s="105"/>
      <c r="F12" s="57" t="s">
        <v>38</v>
      </c>
      <c r="G12" s="124" t="n">
        <v>0</v>
      </c>
      <c r="I12" s="90"/>
      <c r="J12" s="90"/>
      <c r="K12" s="90"/>
      <c r="L12" s="90"/>
      <c r="M12" s="89"/>
      <c r="O12" s="90"/>
      <c r="P12" s="125"/>
      <c r="Q12" s="89"/>
      <c r="S12" s="126"/>
      <c r="T12" s="126"/>
      <c r="U12" s="127"/>
      <c r="V12" s="91"/>
    </row>
    <row r="13" customFormat="false" ht="14.4" hidden="false" customHeight="false" outlineLevel="0" collapsed="false">
      <c r="B13" s="87"/>
      <c r="C13" s="110"/>
      <c r="D13" s="105"/>
      <c r="E13" s="105"/>
      <c r="F13" s="57" t="s">
        <v>47</v>
      </c>
      <c r="G13" s="124" t="n">
        <f aca="false">G14/(G11-G12)</f>
        <v>1280</v>
      </c>
      <c r="I13" s="90"/>
      <c r="J13" s="90"/>
      <c r="K13" s="90"/>
      <c r="L13" s="90"/>
      <c r="M13" s="89"/>
      <c r="O13" s="90"/>
      <c r="P13" s="125"/>
      <c r="Q13" s="89"/>
      <c r="S13" s="126"/>
      <c r="T13" s="126"/>
      <c r="U13" s="127"/>
      <c r="V13" s="91"/>
    </row>
    <row r="14" customFormat="false" ht="14.4" hidden="false" customHeight="false" outlineLevel="0" collapsed="false">
      <c r="B14" s="87"/>
      <c r="C14" s="110"/>
      <c r="D14" s="105"/>
      <c r="E14" s="105"/>
      <c r="F14" s="57" t="s">
        <v>41</v>
      </c>
      <c r="G14" s="130" t="n">
        <f aca="false">4000*1.6</f>
        <v>6400</v>
      </c>
      <c r="I14" s="90"/>
      <c r="J14" s="90"/>
      <c r="K14" s="90"/>
      <c r="L14" s="90"/>
      <c r="M14" s="89"/>
      <c r="O14" s="90"/>
      <c r="P14" s="125"/>
      <c r="Q14" s="89"/>
      <c r="S14" s="126"/>
      <c r="T14" s="126"/>
      <c r="U14" s="127"/>
      <c r="V14" s="91"/>
    </row>
    <row r="15" customFormat="false" ht="14.4" hidden="false" customHeight="false" outlineLevel="0" collapsed="false">
      <c r="B15" s="87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1"/>
    </row>
    <row r="16" customFormat="false" ht="14.4" hidden="false" customHeight="false" outlineLevel="0" collapsed="false">
      <c r="B16" s="87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1"/>
    </row>
    <row r="17" customFormat="false" ht="14.4" hidden="false" customHeight="true" outlineLevel="0" collapsed="false">
      <c r="B17" s="104" t="s">
        <v>118</v>
      </c>
      <c r="D17" s="105" t="s">
        <v>97</v>
      </c>
      <c r="E17" s="105"/>
      <c r="F17" s="57" t="s">
        <v>81</v>
      </c>
      <c r="G17" s="106" t="n">
        <v>43754</v>
      </c>
      <c r="H17" s="107" t="s">
        <v>32</v>
      </c>
      <c r="I17" s="108" t="n">
        <v>43862</v>
      </c>
      <c r="J17" s="89"/>
      <c r="V17" s="91"/>
    </row>
    <row r="18" customFormat="false" ht="14.4" hidden="false" customHeight="false" outlineLevel="0" collapsed="false">
      <c r="B18" s="87"/>
      <c r="D18" s="105"/>
      <c r="E18" s="105"/>
      <c r="G18" s="109" t="s">
        <v>82</v>
      </c>
      <c r="H18" s="109" t="s">
        <v>83</v>
      </c>
      <c r="I18" s="89"/>
      <c r="J18" s="89"/>
      <c r="V18" s="91"/>
    </row>
    <row r="19" customFormat="false" ht="14.4" hidden="false" customHeight="false" outlineLevel="0" collapsed="false">
      <c r="B19" s="87"/>
      <c r="D19" s="105"/>
      <c r="E19" s="105"/>
      <c r="F19" s="111" t="s">
        <v>86</v>
      </c>
      <c r="G19" s="112" t="n">
        <v>43754</v>
      </c>
      <c r="H19" s="112" t="n">
        <v>43800</v>
      </c>
      <c r="J19" s="113"/>
      <c r="V19" s="91"/>
    </row>
    <row r="20" customFormat="false" ht="14.4" hidden="false" customHeight="false" outlineLevel="0" collapsed="false">
      <c r="B20" s="87"/>
      <c r="D20" s="105"/>
      <c r="E20" s="105"/>
      <c r="F20" s="111"/>
      <c r="G20" s="119" t="s">
        <v>32</v>
      </c>
      <c r="H20" s="119" t="s">
        <v>32</v>
      </c>
      <c r="J20" s="113"/>
      <c r="V20" s="91"/>
    </row>
    <row r="21" customFormat="false" ht="14.4" hidden="false" customHeight="false" outlineLevel="0" collapsed="false">
      <c r="B21" s="87"/>
      <c r="D21" s="105"/>
      <c r="E21" s="105"/>
      <c r="F21" s="111"/>
      <c r="G21" s="119" t="n">
        <v>43799</v>
      </c>
      <c r="H21" s="119" t="n">
        <v>43862</v>
      </c>
      <c r="J21" s="113"/>
      <c r="V21" s="91"/>
    </row>
    <row r="22" customFormat="false" ht="15.6" hidden="false" customHeight="false" outlineLevel="0" collapsed="false">
      <c r="B22" s="87"/>
      <c r="D22" s="105"/>
      <c r="E22" s="105"/>
      <c r="F22" s="120" t="s">
        <v>33</v>
      </c>
      <c r="G22" s="121" t="s">
        <v>98</v>
      </c>
      <c r="H22" s="54"/>
      <c r="I22" s="54"/>
      <c r="J22" s="54"/>
      <c r="K22" s="97"/>
      <c r="L22" s="97"/>
      <c r="M22" s="97"/>
      <c r="N22" s="97"/>
      <c r="O22" s="97"/>
      <c r="P22" s="98"/>
      <c r="V22" s="91"/>
    </row>
    <row r="23" customFormat="false" ht="14.4" hidden="false" customHeight="false" outlineLevel="0" collapsed="false">
      <c r="B23" s="87"/>
      <c r="D23" s="105"/>
      <c r="E23" s="105"/>
      <c r="F23" s="120" t="s">
        <v>119</v>
      </c>
      <c r="G23" s="130" t="n">
        <v>35</v>
      </c>
      <c r="H23" s="130" t="n">
        <v>35.5</v>
      </c>
      <c r="J23" s="90"/>
      <c r="V23" s="91"/>
    </row>
    <row r="24" customFormat="false" ht="14.4" hidden="false" customHeight="false" outlineLevel="0" collapsed="false">
      <c r="B24" s="87"/>
      <c r="D24" s="105"/>
      <c r="E24" s="105"/>
      <c r="F24" s="57" t="s">
        <v>100</v>
      </c>
      <c r="G24" s="130" t="n">
        <v>3</v>
      </c>
      <c r="H24" s="130"/>
      <c r="I24" s="90"/>
      <c r="J24" s="90"/>
      <c r="V24" s="91"/>
    </row>
    <row r="25" customFormat="false" ht="14.4" hidden="false" customHeight="false" outlineLevel="0" collapsed="false">
      <c r="B25" s="87"/>
      <c r="D25" s="105"/>
      <c r="E25" s="105"/>
      <c r="F25" s="57" t="s">
        <v>38</v>
      </c>
      <c r="G25" s="130" t="n">
        <v>30</v>
      </c>
      <c r="H25" s="130"/>
      <c r="I25" s="90"/>
      <c r="J25" s="90"/>
      <c r="V25" s="91"/>
    </row>
    <row r="26" customFormat="false" ht="14.4" hidden="false" customHeight="false" outlineLevel="0" collapsed="false">
      <c r="B26" s="87"/>
      <c r="D26" s="105"/>
      <c r="E26" s="105"/>
      <c r="F26" s="57" t="s">
        <v>101</v>
      </c>
      <c r="G26" s="140" t="n">
        <f aca="false">G27/(G25-G24)</f>
        <v>651.851851851852</v>
      </c>
      <c r="H26" s="140"/>
      <c r="I26" s="90"/>
      <c r="J26" s="90"/>
      <c r="V26" s="91"/>
    </row>
    <row r="27" customFormat="false" ht="14.4" hidden="false" customHeight="false" outlineLevel="0" collapsed="false">
      <c r="B27" s="87"/>
      <c r="D27" s="105"/>
      <c r="E27" s="105"/>
      <c r="F27" s="57" t="s">
        <v>41</v>
      </c>
      <c r="G27" s="130" t="n">
        <f aca="false">11000*1.6</f>
        <v>17600</v>
      </c>
      <c r="H27" s="130"/>
      <c r="I27" s="90"/>
      <c r="J27" s="90"/>
      <c r="V27" s="91"/>
    </row>
    <row r="28" customFormat="false" ht="14.4" hidden="false" customHeight="false" outlineLevel="0" collapsed="false">
      <c r="B28" s="87"/>
      <c r="D28" s="138"/>
      <c r="E28" s="139"/>
      <c r="F28" s="139"/>
      <c r="H28" s="125"/>
      <c r="I28" s="138"/>
      <c r="V28" s="91"/>
    </row>
    <row r="29" customFormat="false" ht="14.4" hidden="false" customHeight="false" outlineLevel="0" collapsed="false">
      <c r="B29" s="87"/>
      <c r="D29" s="138"/>
      <c r="E29" s="139"/>
      <c r="F29" s="139"/>
      <c r="H29" s="125"/>
      <c r="I29" s="138"/>
      <c r="V29" s="91"/>
    </row>
    <row r="30" customFormat="false" ht="14.4" hidden="false" customHeight="true" outlineLevel="0" collapsed="false">
      <c r="B30" s="104" t="s">
        <v>120</v>
      </c>
      <c r="D30" s="105" t="s">
        <v>121</v>
      </c>
      <c r="E30" s="105"/>
      <c r="F30" s="50" t="s">
        <v>44</v>
      </c>
      <c r="G30" s="177" t="n">
        <v>43754</v>
      </c>
      <c r="H30" s="178" t="s">
        <v>18</v>
      </c>
      <c r="I30" s="178" t="n">
        <v>43889</v>
      </c>
      <c r="J30" s="178"/>
      <c r="K30" s="53"/>
      <c r="L30" s="53"/>
      <c r="M30" s="89"/>
      <c r="N30" s="89"/>
      <c r="O30" s="89"/>
      <c r="V30" s="91"/>
    </row>
    <row r="31" customFormat="false" ht="15.6" hidden="false" customHeight="false" outlineLevel="0" collapsed="false">
      <c r="B31" s="104"/>
      <c r="D31" s="105"/>
      <c r="E31" s="105"/>
      <c r="F31" s="5" t="s">
        <v>33</v>
      </c>
      <c r="G31" s="121" t="s">
        <v>45</v>
      </c>
      <c r="H31" s="54"/>
      <c r="I31" s="54"/>
      <c r="J31" s="54"/>
      <c r="K31" s="97"/>
      <c r="L31" s="97"/>
      <c r="M31" s="97"/>
      <c r="N31" s="97"/>
      <c r="O31" s="97"/>
      <c r="P31" s="98"/>
      <c r="V31" s="91"/>
    </row>
    <row r="32" customFormat="false" ht="14.4" hidden="false" customHeight="false" outlineLevel="0" collapsed="false">
      <c r="B32" s="104"/>
      <c r="C32" s="110"/>
      <c r="D32" s="105"/>
      <c r="E32" s="105"/>
      <c r="F32" s="57" t="s">
        <v>46</v>
      </c>
      <c r="G32" s="59" t="n">
        <v>80</v>
      </c>
      <c r="H32" s="53"/>
      <c r="I32" s="53"/>
      <c r="J32" s="53"/>
      <c r="K32" s="53"/>
      <c r="L32" s="53"/>
      <c r="M32" s="114"/>
      <c r="O32" s="113"/>
      <c r="V32" s="91"/>
    </row>
    <row r="33" customFormat="false" ht="15" hidden="false" customHeight="true" outlineLevel="0" collapsed="false">
      <c r="B33" s="104"/>
      <c r="C33" s="110"/>
      <c r="D33" s="105"/>
      <c r="E33" s="105"/>
      <c r="F33" s="57" t="s">
        <v>38</v>
      </c>
      <c r="G33" s="59" t="n">
        <v>160</v>
      </c>
      <c r="H33" s="53"/>
      <c r="I33" s="53"/>
      <c r="J33" s="53"/>
      <c r="K33" s="53"/>
      <c r="L33" s="53"/>
      <c r="M33" s="114"/>
      <c r="O33" s="113"/>
      <c r="V33" s="91"/>
    </row>
    <row r="34" customFormat="false" ht="15.75" hidden="false" customHeight="true" outlineLevel="0" collapsed="false">
      <c r="B34" s="87"/>
      <c r="C34" s="110"/>
      <c r="D34" s="105"/>
      <c r="E34" s="105"/>
      <c r="F34" s="57" t="s">
        <v>47</v>
      </c>
      <c r="G34" s="59" t="n">
        <f aca="false">G35/(G33-G32)</f>
        <v>440</v>
      </c>
      <c r="H34" s="53"/>
      <c r="I34" s="53"/>
      <c r="J34" s="53"/>
      <c r="K34" s="53"/>
      <c r="M34" s="123"/>
      <c r="N34" s="123"/>
      <c r="O34" s="123"/>
      <c r="V34" s="91"/>
    </row>
    <row r="35" customFormat="false" ht="14.4" hidden="false" customHeight="false" outlineLevel="0" collapsed="false">
      <c r="B35" s="87"/>
      <c r="C35" s="110"/>
      <c r="D35" s="105"/>
      <c r="E35" s="105"/>
      <c r="F35" s="57" t="s">
        <v>41</v>
      </c>
      <c r="G35" s="59" t="n">
        <f aca="false">22000*1.6</f>
        <v>35200</v>
      </c>
      <c r="H35" s="53"/>
      <c r="I35" s="53"/>
      <c r="J35" s="53"/>
      <c r="K35" s="53"/>
      <c r="L35" s="53"/>
      <c r="M35" s="89"/>
      <c r="O35" s="90"/>
      <c r="V35" s="91"/>
    </row>
    <row r="36" customFormat="false" ht="14.4" hidden="false" customHeight="false" outlineLevel="0" collapsed="false">
      <c r="B36" s="87"/>
      <c r="K36" s="53"/>
      <c r="L36" s="53"/>
      <c r="M36" s="89"/>
      <c r="N36" s="89"/>
      <c r="O36" s="89"/>
      <c r="V36" s="91"/>
    </row>
    <row r="37" customFormat="false" ht="14.4" hidden="false" customHeight="false" outlineLevel="0" collapsed="false">
      <c r="B37" s="87"/>
      <c r="K37" s="89"/>
      <c r="L37" s="89"/>
      <c r="M37" s="89"/>
      <c r="N37" s="89"/>
      <c r="O37" s="89"/>
      <c r="V37" s="91"/>
    </row>
    <row r="38" customFormat="false" ht="14.4" hidden="false" customHeight="true" outlineLevel="0" collapsed="false">
      <c r="B38" s="104" t="s">
        <v>122</v>
      </c>
      <c r="D38" s="105" t="s">
        <v>103</v>
      </c>
      <c r="E38" s="105"/>
      <c r="F38" s="131" t="s">
        <v>81</v>
      </c>
      <c r="G38" s="132" t="n">
        <v>43754</v>
      </c>
      <c r="H38" s="133" t="s">
        <v>32</v>
      </c>
      <c r="I38" s="134" t="n">
        <v>43889</v>
      </c>
      <c r="K38" s="113"/>
      <c r="L38" s="115"/>
      <c r="M38" s="89"/>
      <c r="N38" s="89"/>
      <c r="O38" s="89"/>
      <c r="V38" s="91"/>
    </row>
    <row r="39" customFormat="false" ht="15.6" hidden="false" customHeight="false" outlineLevel="0" collapsed="false">
      <c r="B39" s="87"/>
      <c r="D39" s="105"/>
      <c r="E39" s="105"/>
      <c r="F39" s="141" t="s">
        <v>33</v>
      </c>
      <c r="G39" s="142" t="s">
        <v>104</v>
      </c>
      <c r="H39" s="143"/>
      <c r="I39" s="143"/>
      <c r="J39" s="143"/>
      <c r="K39" s="143"/>
      <c r="L39" s="143"/>
      <c r="M39" s="144"/>
      <c r="N39" s="145" t="n">
        <v>80</v>
      </c>
      <c r="O39" s="143" t="s">
        <v>105</v>
      </c>
      <c r="P39" s="145" t="n">
        <v>90</v>
      </c>
      <c r="Q39" s="143" t="s">
        <v>106</v>
      </c>
      <c r="R39" s="144"/>
      <c r="S39" s="144"/>
      <c r="T39" s="146"/>
      <c r="V39" s="91"/>
    </row>
    <row r="40" customFormat="false" ht="15.6" hidden="false" customHeight="false" outlineLevel="0" collapsed="false">
      <c r="B40" s="87"/>
      <c r="D40" s="105"/>
      <c r="E40" s="105"/>
      <c r="F40" s="141"/>
      <c r="G40" s="147" t="s">
        <v>107</v>
      </c>
      <c r="H40" s="148"/>
      <c r="I40" s="149" t="n">
        <v>32</v>
      </c>
      <c r="J40" s="150" t="s">
        <v>108</v>
      </c>
      <c r="K40" s="148"/>
      <c r="L40" s="148"/>
      <c r="M40" s="120"/>
      <c r="N40" s="120"/>
      <c r="O40" s="120"/>
      <c r="P40" s="151"/>
      <c r="Q40" s="149"/>
      <c r="R40" s="148"/>
      <c r="S40" s="151"/>
      <c r="T40" s="152"/>
      <c r="V40" s="91"/>
    </row>
    <row r="41" customFormat="false" ht="14.4" hidden="false" customHeight="false" outlineLevel="0" collapsed="false">
      <c r="B41" s="87"/>
      <c r="D41" s="105"/>
      <c r="E41" s="105"/>
      <c r="F41" s="93" t="s">
        <v>93</v>
      </c>
      <c r="G41" s="153" t="n">
        <v>3</v>
      </c>
      <c r="H41" s="125"/>
      <c r="I41" s="154"/>
      <c r="J41" s="125"/>
      <c r="K41" s="125"/>
      <c r="L41" s="125"/>
      <c r="M41" s="89"/>
      <c r="N41" s="89"/>
      <c r="O41" s="89"/>
      <c r="V41" s="91"/>
    </row>
    <row r="42" customFormat="false" ht="14.4" hidden="false" customHeight="false" outlineLevel="0" collapsed="false">
      <c r="B42" s="87"/>
      <c r="D42" s="105"/>
      <c r="E42" s="105"/>
      <c r="F42" s="93" t="s">
        <v>38</v>
      </c>
      <c r="G42" s="155" t="n">
        <v>7</v>
      </c>
      <c r="H42" s="156"/>
      <c r="I42" s="157"/>
      <c r="J42" s="125"/>
      <c r="K42" s="125"/>
      <c r="L42" s="125"/>
      <c r="M42" s="89"/>
      <c r="N42" s="89"/>
      <c r="O42" s="89"/>
      <c r="V42" s="91"/>
    </row>
    <row r="43" customFormat="false" ht="14.4" hidden="false" customHeight="false" outlineLevel="0" collapsed="false">
      <c r="B43" s="87"/>
      <c r="D43" s="105"/>
      <c r="E43" s="105"/>
      <c r="F43" s="93" t="s">
        <v>94</v>
      </c>
      <c r="G43" s="158" t="n">
        <f aca="false">G44/(G42-G41+1)</f>
        <v>4160</v>
      </c>
      <c r="H43" s="159"/>
      <c r="I43" s="160"/>
      <c r="J43" s="125"/>
      <c r="K43" s="125"/>
      <c r="L43" s="125"/>
      <c r="M43" s="89"/>
      <c r="N43" s="89"/>
      <c r="O43" s="89"/>
      <c r="V43" s="91"/>
    </row>
    <row r="44" customFormat="false" ht="14.4" hidden="false" customHeight="false" outlineLevel="0" collapsed="false">
      <c r="B44" s="87"/>
      <c r="D44" s="105"/>
      <c r="E44" s="105"/>
      <c r="F44" s="131" t="s">
        <v>41</v>
      </c>
      <c r="G44" s="158" t="n">
        <f aca="false">13000*1.6</f>
        <v>20800</v>
      </c>
      <c r="H44" s="129"/>
      <c r="I44" s="57"/>
      <c r="J44" s="125"/>
      <c r="K44" s="125"/>
      <c r="L44" s="125"/>
      <c r="M44" s="89"/>
      <c r="N44" s="89"/>
      <c r="O44" s="89"/>
      <c r="V44" s="91"/>
    </row>
    <row r="45" customFormat="false" ht="15" hidden="false" customHeight="false" outlineLevel="0" collapsed="false">
      <c r="B45" s="87"/>
      <c r="D45" s="138"/>
      <c r="E45" s="139"/>
      <c r="F45" s="139"/>
      <c r="H45" s="125"/>
      <c r="I45" s="138"/>
      <c r="J45" s="161"/>
      <c r="K45" s="161"/>
      <c r="L45" s="161"/>
      <c r="M45" s="161"/>
      <c r="N45" s="161"/>
      <c r="O45" s="161"/>
      <c r="P45" s="161"/>
      <c r="Q45" s="161"/>
      <c r="R45" s="161"/>
      <c r="V45" s="91"/>
    </row>
    <row r="46" customFormat="false" ht="14.4" hidden="false" customHeight="true" outlineLevel="0" collapsed="false">
      <c r="B46" s="87"/>
      <c r="D46" s="138"/>
      <c r="E46" s="139"/>
      <c r="F46" s="163" t="s">
        <v>123</v>
      </c>
      <c r="G46" s="163" t="s">
        <v>124</v>
      </c>
      <c r="H46" s="163"/>
      <c r="I46" s="163"/>
      <c r="J46" s="163" t="s">
        <v>125</v>
      </c>
      <c r="K46" s="163"/>
      <c r="L46" s="163"/>
      <c r="M46" s="163" t="s">
        <v>126</v>
      </c>
      <c r="N46" s="163"/>
      <c r="O46" s="163"/>
      <c r="P46" s="179" t="s">
        <v>127</v>
      </c>
      <c r="Q46" s="179"/>
      <c r="R46" s="179"/>
      <c r="V46" s="91"/>
    </row>
    <row r="47" customFormat="false" ht="15" hidden="false" customHeight="false" outlineLevel="0" collapsed="false">
      <c r="B47" s="172"/>
      <c r="C47" s="173"/>
      <c r="D47" s="180"/>
      <c r="E47" s="181"/>
      <c r="F47" s="182" t="n">
        <f aca="false">G14+G27+G35+G44</f>
        <v>80000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83"/>
      <c r="Q47" s="183"/>
      <c r="R47" s="183"/>
      <c r="S47" s="173"/>
      <c r="T47" s="173"/>
      <c r="U47" s="173"/>
      <c r="V47" s="174"/>
    </row>
    <row r="53" customFormat="false" ht="14.4" hidden="false" customHeight="false" outlineLevel="0" collapsed="false">
      <c r="N53" s="184"/>
    </row>
  </sheetData>
  <mergeCells count="27">
    <mergeCell ref="B2:V2"/>
    <mergeCell ref="B3:V3"/>
    <mergeCell ref="G6:I6"/>
    <mergeCell ref="P6:U6"/>
    <mergeCell ref="G7:I7"/>
    <mergeCell ref="D9:E14"/>
    <mergeCell ref="C10:C14"/>
    <mergeCell ref="D17:E27"/>
    <mergeCell ref="F19:F21"/>
    <mergeCell ref="G24:H24"/>
    <mergeCell ref="G25:H25"/>
    <mergeCell ref="G26:H26"/>
    <mergeCell ref="G27:H27"/>
    <mergeCell ref="D30:E35"/>
    <mergeCell ref="I30:J30"/>
    <mergeCell ref="C32:C35"/>
    <mergeCell ref="D38:E44"/>
    <mergeCell ref="F39:F40"/>
    <mergeCell ref="J45:R45"/>
    <mergeCell ref="G46:I46"/>
    <mergeCell ref="J46:L46"/>
    <mergeCell ref="M46:O46"/>
    <mergeCell ref="P46:R46"/>
    <mergeCell ref="G47:I47"/>
    <mergeCell ref="J47:L47"/>
    <mergeCell ref="M47:O47"/>
    <mergeCell ref="P47:R47"/>
  </mergeCells>
  <printOptions headings="false" gridLines="false" gridLinesSet="true" horizontalCentered="true" verticalCentered="true"/>
  <pageMargins left="0.7" right="0.7" top="0.75" bottom="0.75" header="0.511805555555555" footer="0.511805555555555"/>
  <pageSetup paperSize="1" scale="47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V3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S4" activeCellId="0" sqref="S4"/>
    </sheetView>
  </sheetViews>
  <sheetFormatPr defaultRowHeight="14.4"/>
  <cols>
    <col collapsed="false" hidden="false" max="1" min="1" style="184" width="9.11336032388664"/>
    <col collapsed="false" hidden="false" max="2" min="2" style="84" width="5.10526315789474"/>
    <col collapsed="false" hidden="false" max="3" min="3" style="184" width="7.66396761133603"/>
    <col collapsed="false" hidden="false" max="4" min="4" style="184" width="21.331983805668"/>
    <col collapsed="false" hidden="false" max="5" min="5" style="184" width="11.1133603238866"/>
    <col collapsed="false" hidden="false" max="6" min="6" style="184" width="33.336032388664"/>
    <col collapsed="false" hidden="false" max="7" min="7" style="184" width="10.331983805668"/>
    <col collapsed="false" hidden="false" max="8" min="8" style="184" width="11.1133603238866"/>
    <col collapsed="false" hidden="false" max="9" min="9" style="184" width="10.1133603238866"/>
    <col collapsed="false" hidden="false" max="10" min="10" style="184" width="14.1093117408907"/>
    <col collapsed="false" hidden="false" max="11" min="11" style="184" width="9.66396761133603"/>
    <col collapsed="false" hidden="false" max="12" min="12" style="184" width="8.4412955465587"/>
    <col collapsed="false" hidden="false" max="13" min="13" style="184" width="6.88259109311741"/>
    <col collapsed="false" hidden="false" max="14" min="14" style="184" width="4.10526315789474"/>
    <col collapsed="false" hidden="false" max="15" min="15" style="184" width="14.1093117408907"/>
    <col collapsed="false" hidden="false" max="16" min="16" style="184" width="8.66396761133603"/>
    <col collapsed="false" hidden="false" max="17" min="17" style="184" width="8.33198380566802"/>
    <col collapsed="false" hidden="false" max="18" min="18" style="184" width="4.10526315789474"/>
    <col collapsed="false" hidden="false" max="19" min="19" style="184" width="7.33603238866397"/>
    <col collapsed="false" hidden="false" max="20" min="20" style="184" width="6.88259109311741"/>
    <col collapsed="false" hidden="true" max="21" min="21" style="184" width="0"/>
    <col collapsed="false" hidden="false" max="22" min="22" style="184" width="2.88663967611336"/>
    <col collapsed="false" hidden="false" max="257" min="23" style="184" width="9.11336032388664"/>
    <col collapsed="false" hidden="false" max="258" min="258" style="184" width="5.10526315789474"/>
    <col collapsed="false" hidden="false" max="259" min="259" style="184" width="7.66396761133603"/>
    <col collapsed="false" hidden="false" max="260" min="260" style="184" width="21.331983805668"/>
    <col collapsed="false" hidden="false" max="261" min="261" style="184" width="6.88259109311741"/>
    <col collapsed="false" hidden="false" max="262" min="262" style="184" width="27.663967611336"/>
    <col collapsed="false" hidden="false" max="263" min="263" style="184" width="8"/>
    <col collapsed="false" hidden="false" max="264" min="264" style="184" width="6.10526315789474"/>
    <col collapsed="false" hidden="false" max="265" min="265" style="184" width="9"/>
    <col collapsed="false" hidden="false" max="266" min="266" style="184" width="2"/>
    <col collapsed="false" hidden="false" max="267" min="267" style="184" width="9.11336032388664"/>
    <col collapsed="false" hidden="false" max="268" min="268" style="184" width="8"/>
    <col collapsed="false" hidden="false" max="269" min="269" style="184" width="9"/>
    <col collapsed="false" hidden="false" max="270" min="270" style="184" width="1.5587044534413"/>
    <col collapsed="false" hidden="false" max="271" min="271" style="184" width="8.4412955465587"/>
    <col collapsed="false" hidden="false" max="272" min="272" style="184" width="5.55465587044534"/>
    <col collapsed="false" hidden="false" max="273" min="273" style="184" width="7.88259109311741"/>
    <col collapsed="false" hidden="false" max="274" min="274" style="184" width="1.10526315789474"/>
    <col collapsed="false" hidden="false" max="275" min="275" style="184" width="7.88259109311741"/>
    <col collapsed="false" hidden="false" max="276" min="276" style="184" width="5.4412955465587"/>
    <col collapsed="false" hidden="false" max="277" min="277" style="184" width="9.11336032388664"/>
    <col collapsed="false" hidden="false" max="278" min="278" style="184" width="1.10526315789474"/>
    <col collapsed="false" hidden="false" max="513" min="279" style="184" width="9.11336032388664"/>
    <col collapsed="false" hidden="false" max="514" min="514" style="184" width="5.10526315789474"/>
    <col collapsed="false" hidden="false" max="515" min="515" style="184" width="7.66396761133603"/>
    <col collapsed="false" hidden="false" max="516" min="516" style="184" width="21.331983805668"/>
    <col collapsed="false" hidden="false" max="517" min="517" style="184" width="6.88259109311741"/>
    <col collapsed="false" hidden="false" max="518" min="518" style="184" width="27.663967611336"/>
    <col collapsed="false" hidden="false" max="519" min="519" style="184" width="8"/>
    <col collapsed="false" hidden="false" max="520" min="520" style="184" width="6.10526315789474"/>
    <col collapsed="false" hidden="false" max="521" min="521" style="184" width="9"/>
    <col collapsed="false" hidden="false" max="522" min="522" style="184" width="2"/>
    <col collapsed="false" hidden="false" max="523" min="523" style="184" width="9.11336032388664"/>
    <col collapsed="false" hidden="false" max="524" min="524" style="184" width="8"/>
    <col collapsed="false" hidden="false" max="525" min="525" style="184" width="9"/>
    <col collapsed="false" hidden="false" max="526" min="526" style="184" width="1.5587044534413"/>
    <col collapsed="false" hidden="false" max="527" min="527" style="184" width="8.4412955465587"/>
    <col collapsed="false" hidden="false" max="528" min="528" style="184" width="5.55465587044534"/>
    <col collapsed="false" hidden="false" max="529" min="529" style="184" width="7.88259109311741"/>
    <col collapsed="false" hidden="false" max="530" min="530" style="184" width="1.10526315789474"/>
    <col collapsed="false" hidden="false" max="531" min="531" style="184" width="7.88259109311741"/>
    <col collapsed="false" hidden="false" max="532" min="532" style="184" width="5.4412955465587"/>
    <col collapsed="false" hidden="false" max="533" min="533" style="184" width="9.11336032388664"/>
    <col collapsed="false" hidden="false" max="534" min="534" style="184" width="1.10526315789474"/>
    <col collapsed="false" hidden="false" max="769" min="535" style="184" width="9.11336032388664"/>
    <col collapsed="false" hidden="false" max="770" min="770" style="184" width="5.10526315789474"/>
    <col collapsed="false" hidden="false" max="771" min="771" style="184" width="7.66396761133603"/>
    <col collapsed="false" hidden="false" max="772" min="772" style="184" width="21.331983805668"/>
    <col collapsed="false" hidden="false" max="773" min="773" style="184" width="6.88259109311741"/>
    <col collapsed="false" hidden="false" max="774" min="774" style="184" width="27.663967611336"/>
    <col collapsed="false" hidden="false" max="775" min="775" style="184" width="8"/>
    <col collapsed="false" hidden="false" max="776" min="776" style="184" width="6.10526315789474"/>
    <col collapsed="false" hidden="false" max="777" min="777" style="184" width="9"/>
    <col collapsed="false" hidden="false" max="778" min="778" style="184" width="2"/>
    <col collapsed="false" hidden="false" max="779" min="779" style="184" width="9.11336032388664"/>
    <col collapsed="false" hidden="false" max="780" min="780" style="184" width="8"/>
    <col collapsed="false" hidden="false" max="781" min="781" style="184" width="9"/>
    <col collapsed="false" hidden="false" max="782" min="782" style="184" width="1.5587044534413"/>
    <col collapsed="false" hidden="false" max="783" min="783" style="184" width="8.4412955465587"/>
    <col collapsed="false" hidden="false" max="784" min="784" style="184" width="5.55465587044534"/>
    <col collapsed="false" hidden="false" max="785" min="785" style="184" width="7.88259109311741"/>
    <col collapsed="false" hidden="false" max="786" min="786" style="184" width="1.10526315789474"/>
    <col collapsed="false" hidden="false" max="787" min="787" style="184" width="7.88259109311741"/>
    <col collapsed="false" hidden="false" max="788" min="788" style="184" width="5.4412955465587"/>
    <col collapsed="false" hidden="false" max="789" min="789" style="184" width="9.11336032388664"/>
    <col collapsed="false" hidden="false" max="790" min="790" style="184" width="1.10526315789474"/>
    <col collapsed="false" hidden="false" max="1025" min="791" style="184" width="9.11336032388664"/>
  </cols>
  <sheetData>
    <row r="1" customFormat="false" ht="1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</row>
    <row r="2" customFormat="false" ht="14.4" hidden="false" customHeight="false" outlineLevel="0" collapsed="false">
      <c r="B2" s="85" t="s">
        <v>70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customFormat="false" ht="14.4" hidden="false" customHeight="false" outlineLevel="0" collapsed="false">
      <c r="B3" s="86" t="s">
        <v>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customFormat="false" ht="14.4" hidden="false" customHeight="false" outlineLevel="0" collapsed="false">
      <c r="B4" s="87"/>
      <c r="C4" s="88" t="s">
        <v>3</v>
      </c>
      <c r="D4" s="89" t="s">
        <v>72</v>
      </c>
      <c r="E4" s="89"/>
      <c r="F4" s="88" t="s">
        <v>5</v>
      </c>
      <c r="G4" s="89" t="s">
        <v>128</v>
      </c>
      <c r="H4" s="0"/>
      <c r="I4" s="89"/>
      <c r="J4" s="88"/>
      <c r="K4" s="0"/>
      <c r="L4" s="0"/>
      <c r="M4" s="5"/>
      <c r="N4" s="7" t="s">
        <v>8</v>
      </c>
      <c r="O4" s="5" t="s">
        <v>9</v>
      </c>
      <c r="P4" s="6"/>
      <c r="Q4" s="89"/>
      <c r="R4" s="0"/>
      <c r="S4" s="185" t="s">
        <v>129</v>
      </c>
      <c r="T4" s="90"/>
      <c r="U4" s="90"/>
      <c r="V4" s="91"/>
    </row>
    <row r="5" customFormat="false" ht="15.6" hidden="false" customHeight="false" outlineLevel="0" collapsed="false">
      <c r="B5" s="87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186"/>
      <c r="R5" s="0"/>
      <c r="S5" s="0"/>
      <c r="T5" s="0"/>
      <c r="U5" s="0"/>
      <c r="V5" s="91"/>
    </row>
    <row r="6" customFormat="false" ht="14.4" hidden="false" customHeight="false" outlineLevel="0" collapsed="false">
      <c r="B6" s="87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91"/>
    </row>
    <row r="7" customFormat="false" ht="14.4" hidden="false" customHeight="false" outlineLevel="0" collapsed="false">
      <c r="B7" s="87"/>
      <c r="C7" s="92" t="s">
        <v>75</v>
      </c>
      <c r="D7" s="93" t="s">
        <v>130</v>
      </c>
      <c r="E7" s="57"/>
      <c r="F7" s="99" t="s">
        <v>10</v>
      </c>
      <c r="G7" s="95" t="s">
        <v>9</v>
      </c>
      <c r="H7" s="95"/>
      <c r="I7" s="95"/>
      <c r="J7" s="96"/>
      <c r="K7" s="94"/>
      <c r="L7" s="97"/>
      <c r="M7" s="98"/>
      <c r="N7" s="97"/>
      <c r="O7" s="99" t="s">
        <v>77</v>
      </c>
      <c r="P7" s="95" t="s">
        <v>78</v>
      </c>
      <c r="Q7" s="95"/>
      <c r="R7" s="95"/>
      <c r="S7" s="95"/>
      <c r="T7" s="95"/>
      <c r="U7" s="95"/>
      <c r="V7" s="91"/>
    </row>
    <row r="8" customFormat="false" ht="14.4" hidden="false" customHeight="false" outlineLevel="0" collapsed="false">
      <c r="B8" s="87"/>
      <c r="C8" s="0"/>
      <c r="D8" s="0"/>
      <c r="E8" s="0"/>
      <c r="F8" s="100" t="s">
        <v>11</v>
      </c>
      <c r="G8" s="101" t="s">
        <v>9</v>
      </c>
      <c r="H8" s="101"/>
      <c r="I8" s="101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91"/>
    </row>
    <row r="9" customFormat="false" ht="17.4" hidden="false" customHeight="false" outlineLevel="0" collapsed="false">
      <c r="B9" s="103"/>
      <c r="C9" s="0"/>
      <c r="D9" s="0"/>
      <c r="E9" s="0"/>
      <c r="F9" s="0"/>
      <c r="G9" s="0"/>
      <c r="H9" s="0"/>
      <c r="I9" s="0"/>
      <c r="J9" s="0"/>
      <c r="K9" s="0"/>
      <c r="L9" s="0"/>
      <c r="M9" s="89"/>
      <c r="N9" s="89"/>
      <c r="O9" s="89"/>
      <c r="P9" s="187"/>
      <c r="Q9" s="89"/>
      <c r="R9" s="89"/>
      <c r="S9" s="89"/>
      <c r="T9" s="89"/>
      <c r="U9" s="89"/>
      <c r="V9" s="91"/>
    </row>
    <row r="10" customFormat="false" ht="14.4" hidden="false" customHeight="true" outlineLevel="0" collapsed="false">
      <c r="B10" s="104" t="s">
        <v>117</v>
      </c>
      <c r="C10" s="0"/>
      <c r="D10" s="105" t="s">
        <v>80</v>
      </c>
      <c r="E10" s="105"/>
      <c r="F10" s="57" t="s">
        <v>81</v>
      </c>
      <c r="G10" s="106" t="n">
        <v>43754</v>
      </c>
      <c r="H10" s="107" t="s">
        <v>32</v>
      </c>
      <c r="I10" s="108" t="n">
        <v>43905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1"/>
    </row>
    <row r="11" customFormat="false" ht="15.6" hidden="false" customHeight="false" outlineLevel="0" collapsed="false">
      <c r="B11" s="87"/>
      <c r="C11" s="110"/>
      <c r="D11" s="105"/>
      <c r="E11" s="105"/>
      <c r="F11" s="120" t="s">
        <v>33</v>
      </c>
      <c r="G11" s="121" t="s">
        <v>34</v>
      </c>
      <c r="H11" s="54"/>
      <c r="I11" s="54"/>
      <c r="J11" s="54"/>
      <c r="K11" s="122"/>
      <c r="L11" s="123"/>
      <c r="M11" s="123"/>
      <c r="N11" s="123"/>
      <c r="O11" s="123"/>
      <c r="P11" s="123"/>
      <c r="Q11" s="123"/>
      <c r="R11" s="0"/>
      <c r="S11" s="116"/>
      <c r="T11" s="117"/>
      <c r="U11" s="118"/>
      <c r="V11" s="91"/>
    </row>
    <row r="12" customFormat="false" ht="14.4" hidden="false" customHeight="false" outlineLevel="0" collapsed="false">
      <c r="B12" s="87"/>
      <c r="C12" s="110"/>
      <c r="D12" s="105"/>
      <c r="E12" s="105"/>
      <c r="F12" s="57" t="s">
        <v>88</v>
      </c>
      <c r="G12" s="124" t="n">
        <v>5</v>
      </c>
      <c r="H12" s="0"/>
      <c r="I12" s="90"/>
      <c r="J12" s="90"/>
      <c r="K12" s="90"/>
      <c r="L12" s="90"/>
      <c r="M12" s="89"/>
      <c r="N12" s="0"/>
      <c r="O12" s="90"/>
      <c r="P12" s="125"/>
      <c r="Q12" s="89"/>
      <c r="R12" s="0"/>
      <c r="S12" s="126"/>
      <c r="T12" s="126"/>
      <c r="U12" s="127"/>
      <c r="V12" s="91"/>
    </row>
    <row r="13" customFormat="false" ht="14.4" hidden="false" customHeight="false" outlineLevel="0" collapsed="false">
      <c r="B13" s="87"/>
      <c r="C13" s="110"/>
      <c r="D13" s="105"/>
      <c r="E13" s="105"/>
      <c r="F13" s="57" t="s">
        <v>38</v>
      </c>
      <c r="G13" s="124" t="n">
        <v>0</v>
      </c>
      <c r="H13" s="0"/>
      <c r="I13" s="90"/>
      <c r="J13" s="90"/>
      <c r="K13" s="90"/>
      <c r="L13" s="90"/>
      <c r="M13" s="89"/>
      <c r="N13" s="0"/>
      <c r="O13" s="90"/>
      <c r="P13" s="125"/>
      <c r="Q13" s="89"/>
      <c r="R13" s="0"/>
      <c r="S13" s="126"/>
      <c r="T13" s="126"/>
      <c r="U13" s="127"/>
      <c r="V13" s="91"/>
    </row>
    <row r="14" customFormat="false" ht="14.4" hidden="false" customHeight="false" outlineLevel="0" collapsed="false">
      <c r="B14" s="87"/>
      <c r="C14" s="110"/>
      <c r="D14" s="105"/>
      <c r="E14" s="105"/>
      <c r="F14" s="57" t="s">
        <v>47</v>
      </c>
      <c r="G14" s="124" t="n">
        <f aca="false">G15/(G12-G13)</f>
        <v>1280</v>
      </c>
      <c r="H14" s="0"/>
      <c r="I14" s="90"/>
      <c r="J14" s="90"/>
      <c r="K14" s="90"/>
      <c r="L14" s="90"/>
      <c r="M14" s="89"/>
      <c r="N14" s="0"/>
      <c r="O14" s="90"/>
      <c r="P14" s="125"/>
      <c r="Q14" s="89"/>
      <c r="R14" s="0"/>
      <c r="S14" s="126"/>
      <c r="T14" s="126"/>
      <c r="U14" s="127"/>
      <c r="V14" s="91"/>
    </row>
    <row r="15" customFormat="false" ht="14.4" hidden="false" customHeight="false" outlineLevel="0" collapsed="false">
      <c r="B15" s="87"/>
      <c r="C15" s="110"/>
      <c r="D15" s="105"/>
      <c r="E15" s="105"/>
      <c r="F15" s="57" t="s">
        <v>41</v>
      </c>
      <c r="G15" s="130" t="n">
        <f aca="false">4000*1.6</f>
        <v>6400</v>
      </c>
      <c r="H15" s="0"/>
      <c r="I15" s="90"/>
      <c r="J15" s="90"/>
      <c r="K15" s="90"/>
      <c r="L15" s="90"/>
      <c r="M15" s="89"/>
      <c r="N15" s="0"/>
      <c r="O15" s="90"/>
      <c r="P15" s="125"/>
      <c r="Q15" s="89"/>
      <c r="R15" s="0"/>
      <c r="S15" s="126"/>
      <c r="T15" s="126"/>
      <c r="U15" s="127"/>
      <c r="V15" s="91"/>
    </row>
    <row r="16" customFormat="false" ht="14.4" hidden="false" customHeight="false" outlineLevel="0" collapsed="false">
      <c r="B16" s="87"/>
      <c r="C16" s="0"/>
      <c r="D16" s="0"/>
      <c r="E16" s="0"/>
      <c r="F16" s="0"/>
      <c r="G16" s="0"/>
      <c r="H16" s="0"/>
      <c r="I16" s="0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1"/>
    </row>
    <row r="17" customFormat="false" ht="14.4" hidden="false" customHeight="false" outlineLevel="0" collapsed="false">
      <c r="B17" s="87"/>
      <c r="C17" s="0"/>
      <c r="D17" s="0"/>
      <c r="E17" s="0"/>
      <c r="F17" s="0"/>
      <c r="G17" s="0"/>
      <c r="H17" s="0"/>
      <c r="I17" s="0"/>
      <c r="J17" s="0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1"/>
    </row>
    <row r="18" customFormat="false" ht="15" hidden="false" customHeight="true" outlineLevel="0" collapsed="false">
      <c r="B18" s="104" t="s">
        <v>118</v>
      </c>
      <c r="C18" s="0"/>
      <c r="D18" s="105" t="s">
        <v>121</v>
      </c>
      <c r="E18" s="105"/>
      <c r="F18" s="50" t="s">
        <v>44</v>
      </c>
      <c r="G18" s="177" t="n">
        <v>43754</v>
      </c>
      <c r="H18" s="178" t="s">
        <v>18</v>
      </c>
      <c r="I18" s="178" t="n">
        <v>43905</v>
      </c>
      <c r="J18" s="178"/>
      <c r="K18" s="53"/>
      <c r="L18" s="53"/>
      <c r="M18" s="89"/>
      <c r="N18" s="89"/>
      <c r="O18" s="89"/>
      <c r="P18" s="0"/>
      <c r="Q18" s="0"/>
      <c r="R18" s="0"/>
      <c r="S18" s="0"/>
      <c r="T18" s="0"/>
      <c r="U18" s="0"/>
      <c r="V18" s="91"/>
    </row>
    <row r="19" customFormat="false" ht="15" hidden="false" customHeight="true" outlineLevel="0" collapsed="false">
      <c r="B19" s="104"/>
      <c r="C19" s="0"/>
      <c r="D19" s="105"/>
      <c r="E19" s="105"/>
      <c r="F19" s="5" t="s">
        <v>33</v>
      </c>
      <c r="G19" s="121" t="s">
        <v>45</v>
      </c>
      <c r="H19" s="54"/>
      <c r="I19" s="54"/>
      <c r="J19" s="54"/>
      <c r="K19" s="97"/>
      <c r="L19" s="97"/>
      <c r="M19" s="97"/>
      <c r="N19" s="97"/>
      <c r="O19" s="97"/>
      <c r="P19" s="98"/>
      <c r="Q19" s="0"/>
      <c r="R19" s="0"/>
      <c r="S19" s="0"/>
      <c r="T19" s="0"/>
      <c r="U19" s="0"/>
      <c r="V19" s="91"/>
    </row>
    <row r="20" customFormat="false" ht="14.4" hidden="false" customHeight="false" outlineLevel="0" collapsed="false">
      <c r="B20" s="104"/>
      <c r="C20" s="110"/>
      <c r="D20" s="105"/>
      <c r="E20" s="105"/>
      <c r="F20" s="57" t="s">
        <v>46</v>
      </c>
      <c r="G20" s="59" t="n">
        <v>80</v>
      </c>
      <c r="H20" s="53"/>
      <c r="I20" s="53"/>
      <c r="J20" s="53"/>
      <c r="K20" s="53"/>
      <c r="L20" s="53"/>
      <c r="M20" s="114"/>
      <c r="N20" s="0"/>
      <c r="O20" s="113"/>
      <c r="P20" s="0"/>
      <c r="Q20" s="0"/>
      <c r="R20" s="0"/>
      <c r="S20" s="0"/>
      <c r="T20" s="0"/>
      <c r="U20" s="0"/>
      <c r="V20" s="91"/>
    </row>
    <row r="21" customFormat="false" ht="15" hidden="false" customHeight="true" outlineLevel="0" collapsed="false">
      <c r="B21" s="104"/>
      <c r="C21" s="110"/>
      <c r="D21" s="105"/>
      <c r="E21" s="105"/>
      <c r="F21" s="57" t="s">
        <v>38</v>
      </c>
      <c r="G21" s="59" t="n">
        <v>160</v>
      </c>
      <c r="H21" s="53"/>
      <c r="I21" s="53"/>
      <c r="J21" s="53"/>
      <c r="K21" s="53"/>
      <c r="L21" s="53"/>
      <c r="M21" s="114"/>
      <c r="N21" s="0"/>
      <c r="O21" s="113"/>
      <c r="P21" s="0"/>
      <c r="Q21" s="0"/>
      <c r="R21" s="0"/>
      <c r="S21" s="0"/>
      <c r="T21" s="0"/>
      <c r="U21" s="0"/>
      <c r="V21" s="91"/>
    </row>
    <row r="22" customFormat="false" ht="15.75" hidden="false" customHeight="true" outlineLevel="0" collapsed="false">
      <c r="B22" s="87"/>
      <c r="C22" s="110"/>
      <c r="D22" s="105"/>
      <c r="E22" s="105"/>
      <c r="F22" s="57" t="s">
        <v>47</v>
      </c>
      <c r="G22" s="59" t="n">
        <f aca="false">G23/(G21-G20)</f>
        <v>600</v>
      </c>
      <c r="H22" s="53"/>
      <c r="I22" s="53"/>
      <c r="J22" s="53"/>
      <c r="K22" s="53"/>
      <c r="L22" s="0"/>
      <c r="M22" s="123"/>
      <c r="N22" s="123"/>
      <c r="O22" s="123"/>
      <c r="P22" s="0"/>
      <c r="Q22" s="0"/>
      <c r="R22" s="0"/>
      <c r="S22" s="0"/>
      <c r="T22" s="0"/>
      <c r="U22" s="0"/>
      <c r="V22" s="91"/>
    </row>
    <row r="23" customFormat="false" ht="14.4" hidden="false" customHeight="false" outlineLevel="0" collapsed="false">
      <c r="B23" s="87"/>
      <c r="C23" s="110"/>
      <c r="D23" s="105"/>
      <c r="E23" s="105"/>
      <c r="F23" s="57" t="s">
        <v>41</v>
      </c>
      <c r="G23" s="59" t="n">
        <f aca="false">30000*1.6</f>
        <v>48000</v>
      </c>
      <c r="H23" s="53"/>
      <c r="I23" s="53"/>
      <c r="J23" s="53"/>
      <c r="K23" s="53"/>
      <c r="L23" s="53"/>
      <c r="M23" s="89"/>
      <c r="N23" s="0"/>
      <c r="O23" s="90"/>
      <c r="P23" s="0"/>
      <c r="Q23" s="0"/>
      <c r="R23" s="0"/>
      <c r="S23" s="0"/>
      <c r="T23" s="0"/>
      <c r="U23" s="0"/>
      <c r="V23" s="91"/>
    </row>
    <row r="24" customFormat="false" ht="14.4" hidden="false" customHeight="false" outlineLevel="0" collapsed="false">
      <c r="B24" s="87"/>
      <c r="C24" s="188"/>
      <c r="D24" s="189"/>
      <c r="E24" s="1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0"/>
      <c r="Q24" s="0"/>
      <c r="R24" s="0"/>
      <c r="S24" s="0"/>
      <c r="T24" s="0"/>
      <c r="U24" s="0"/>
      <c r="V24" s="91"/>
    </row>
    <row r="25" customFormat="false" ht="14.4" hidden="false" customHeight="false" outlineLevel="0" collapsed="false">
      <c r="B25" s="87"/>
      <c r="C25" s="0"/>
      <c r="D25" s="0"/>
      <c r="E25" s="0"/>
      <c r="F25" s="0"/>
      <c r="G25" s="0"/>
      <c r="H25" s="0"/>
      <c r="I25" s="0"/>
      <c r="J25" s="0"/>
      <c r="K25" s="53"/>
      <c r="L25" s="53"/>
      <c r="M25" s="89"/>
      <c r="N25" s="89"/>
      <c r="O25" s="89"/>
      <c r="P25" s="0"/>
      <c r="Q25" s="0"/>
      <c r="R25" s="0"/>
      <c r="S25" s="0"/>
      <c r="T25" s="0"/>
      <c r="U25" s="0"/>
      <c r="V25" s="91"/>
    </row>
    <row r="26" customFormat="false" ht="14.4" hidden="false" customHeight="true" outlineLevel="0" collapsed="false">
      <c r="B26" s="104" t="s">
        <v>120</v>
      </c>
      <c r="C26" s="0"/>
      <c r="D26" s="105" t="s">
        <v>103</v>
      </c>
      <c r="E26" s="105"/>
      <c r="F26" s="131" t="s">
        <v>81</v>
      </c>
      <c r="G26" s="106" t="n">
        <v>43754</v>
      </c>
      <c r="H26" s="133" t="s">
        <v>32</v>
      </c>
      <c r="I26" s="178" t="n">
        <v>43905</v>
      </c>
      <c r="J26" s="178"/>
      <c r="K26" s="113"/>
      <c r="L26" s="115"/>
      <c r="M26" s="89"/>
      <c r="N26" s="89"/>
      <c r="O26" s="89"/>
      <c r="P26" s="0"/>
      <c r="Q26" s="0"/>
      <c r="R26" s="0"/>
      <c r="S26" s="0"/>
      <c r="T26" s="0"/>
      <c r="U26" s="0"/>
      <c r="V26" s="91"/>
    </row>
    <row r="27" customFormat="false" ht="15.6" hidden="false" customHeight="false" outlineLevel="0" collapsed="false">
      <c r="B27" s="87"/>
      <c r="C27" s="0"/>
      <c r="D27" s="105"/>
      <c r="E27" s="105"/>
      <c r="F27" s="141" t="s">
        <v>33</v>
      </c>
      <c r="G27" s="142" t="s">
        <v>104</v>
      </c>
      <c r="H27" s="143"/>
      <c r="I27" s="143"/>
      <c r="J27" s="143"/>
      <c r="K27" s="143"/>
      <c r="L27" s="143"/>
      <c r="M27" s="144"/>
      <c r="N27" s="145" t="n">
        <v>80</v>
      </c>
      <c r="O27" s="143" t="s">
        <v>105</v>
      </c>
      <c r="P27" s="145" t="n">
        <v>90</v>
      </c>
      <c r="Q27" s="143" t="s">
        <v>106</v>
      </c>
      <c r="R27" s="144"/>
      <c r="S27" s="144"/>
      <c r="T27" s="146"/>
      <c r="U27" s="0"/>
      <c r="V27" s="91"/>
    </row>
    <row r="28" customFormat="false" ht="15.6" hidden="false" customHeight="false" outlineLevel="0" collapsed="false">
      <c r="B28" s="87"/>
      <c r="C28" s="0"/>
      <c r="D28" s="105"/>
      <c r="E28" s="105"/>
      <c r="F28" s="141"/>
      <c r="G28" s="147" t="s">
        <v>107</v>
      </c>
      <c r="H28" s="148"/>
      <c r="I28" s="149" t="n">
        <v>32</v>
      </c>
      <c r="J28" s="150" t="s">
        <v>108</v>
      </c>
      <c r="K28" s="148"/>
      <c r="L28" s="148"/>
      <c r="M28" s="120"/>
      <c r="N28" s="120"/>
      <c r="O28" s="120"/>
      <c r="P28" s="151"/>
      <c r="Q28" s="149"/>
      <c r="R28" s="148"/>
      <c r="S28" s="151"/>
      <c r="T28" s="152"/>
      <c r="U28" s="0"/>
      <c r="V28" s="91"/>
    </row>
    <row r="29" customFormat="false" ht="14.4" hidden="false" customHeight="false" outlineLevel="0" collapsed="false">
      <c r="B29" s="87"/>
      <c r="C29" s="0"/>
      <c r="D29" s="105"/>
      <c r="E29" s="105"/>
      <c r="F29" s="93" t="s">
        <v>93</v>
      </c>
      <c r="G29" s="153" t="n">
        <v>3</v>
      </c>
      <c r="H29" s="125"/>
      <c r="I29" s="154"/>
      <c r="J29" s="125"/>
      <c r="K29" s="125"/>
      <c r="L29" s="125"/>
      <c r="M29" s="89"/>
      <c r="N29" s="89"/>
      <c r="O29" s="89"/>
      <c r="P29" s="0"/>
      <c r="Q29" s="0"/>
      <c r="R29" s="0"/>
      <c r="S29" s="0"/>
      <c r="T29" s="0"/>
      <c r="U29" s="0"/>
      <c r="V29" s="91"/>
    </row>
    <row r="30" customFormat="false" ht="14.4" hidden="false" customHeight="false" outlineLevel="0" collapsed="false">
      <c r="B30" s="87"/>
      <c r="C30" s="0"/>
      <c r="D30" s="105"/>
      <c r="E30" s="105"/>
      <c r="F30" s="93" t="s">
        <v>38</v>
      </c>
      <c r="G30" s="155" t="n">
        <v>7</v>
      </c>
      <c r="H30" s="156"/>
      <c r="I30" s="157"/>
      <c r="J30" s="125"/>
      <c r="K30" s="125"/>
      <c r="L30" s="125"/>
      <c r="M30" s="89"/>
      <c r="N30" s="89"/>
      <c r="O30" s="89"/>
      <c r="P30" s="0"/>
      <c r="Q30" s="0"/>
      <c r="R30" s="0"/>
      <c r="S30" s="0"/>
      <c r="T30" s="0"/>
      <c r="U30" s="0"/>
      <c r="V30" s="91"/>
    </row>
    <row r="31" customFormat="false" ht="14.4" hidden="false" customHeight="false" outlineLevel="0" collapsed="false">
      <c r="B31" s="87"/>
      <c r="C31" s="0"/>
      <c r="D31" s="105"/>
      <c r="E31" s="105"/>
      <c r="F31" s="93" t="s">
        <v>94</v>
      </c>
      <c r="G31" s="158" t="n">
        <f aca="false">G32/(G30-G29+1)</f>
        <v>5120</v>
      </c>
      <c r="H31" s="159"/>
      <c r="I31" s="160"/>
      <c r="J31" s="125"/>
      <c r="K31" s="125"/>
      <c r="L31" s="125"/>
      <c r="M31" s="89"/>
      <c r="N31" s="89"/>
      <c r="O31" s="89"/>
      <c r="P31" s="0"/>
      <c r="Q31" s="0"/>
      <c r="R31" s="0"/>
      <c r="S31" s="0"/>
      <c r="T31" s="0"/>
      <c r="U31" s="0"/>
      <c r="V31" s="91"/>
    </row>
    <row r="32" customFormat="false" ht="14.4" hidden="false" customHeight="false" outlineLevel="0" collapsed="false">
      <c r="B32" s="87"/>
      <c r="C32" s="0"/>
      <c r="D32" s="105"/>
      <c r="E32" s="105"/>
      <c r="F32" s="131" t="s">
        <v>41</v>
      </c>
      <c r="G32" s="158" t="n">
        <f aca="false">16000*1.6</f>
        <v>25600</v>
      </c>
      <c r="H32" s="129"/>
      <c r="I32" s="57"/>
      <c r="J32" s="125"/>
      <c r="K32" s="125"/>
      <c r="L32" s="125"/>
      <c r="M32" s="89"/>
      <c r="N32" s="89"/>
      <c r="O32" s="89"/>
      <c r="P32" s="0"/>
      <c r="Q32" s="0"/>
      <c r="R32" s="0"/>
      <c r="S32" s="0"/>
      <c r="T32" s="0"/>
      <c r="U32" s="0"/>
      <c r="V32" s="91"/>
    </row>
    <row r="33" customFormat="false" ht="14.4" hidden="false" customHeight="false" outlineLevel="0" collapsed="false">
      <c r="B33" s="87"/>
      <c r="C33" s="0"/>
      <c r="D33" s="138"/>
      <c r="E33" s="139"/>
      <c r="F33" s="139"/>
      <c r="G33" s="0"/>
      <c r="H33" s="125"/>
      <c r="I33" s="138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91"/>
    </row>
    <row r="34" customFormat="false" ht="15" hidden="false" customHeight="false" outlineLevel="0" collapsed="false">
      <c r="B34" s="87"/>
      <c r="C34" s="0"/>
      <c r="D34" s="138"/>
      <c r="E34" s="139"/>
      <c r="F34" s="139"/>
      <c r="G34" s="0"/>
      <c r="H34" s="125"/>
      <c r="I34" s="138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91"/>
    </row>
    <row r="35" customFormat="false" ht="14.4" hidden="false" customHeight="true" outlineLevel="0" collapsed="false">
      <c r="B35" s="87"/>
      <c r="C35" s="0"/>
      <c r="D35" s="138"/>
      <c r="E35" s="139"/>
      <c r="F35" s="163" t="s">
        <v>123</v>
      </c>
      <c r="G35" s="163" t="s">
        <v>124</v>
      </c>
      <c r="H35" s="163"/>
      <c r="I35" s="163"/>
      <c r="J35" s="163" t="s">
        <v>125</v>
      </c>
      <c r="K35" s="163"/>
      <c r="L35" s="163"/>
      <c r="M35" s="163" t="s">
        <v>126</v>
      </c>
      <c r="N35" s="163"/>
      <c r="O35" s="163"/>
      <c r="P35" s="179" t="s">
        <v>127</v>
      </c>
      <c r="Q35" s="179"/>
      <c r="R35" s="179"/>
      <c r="S35" s="0"/>
      <c r="T35" s="0"/>
      <c r="U35" s="0"/>
      <c r="V35" s="91"/>
    </row>
    <row r="36" customFormat="false" ht="14.4" hidden="false" customHeight="true" outlineLevel="0" collapsed="false">
      <c r="B36" s="87"/>
      <c r="C36" s="0"/>
      <c r="D36" s="138"/>
      <c r="E36" s="139"/>
      <c r="F36" s="190" t="n">
        <f aca="false">G15+G23+G32</f>
        <v>80000</v>
      </c>
      <c r="G36" s="80"/>
      <c r="H36" s="80"/>
      <c r="I36" s="80"/>
      <c r="J36" s="80"/>
      <c r="K36" s="80"/>
      <c r="L36" s="80"/>
      <c r="M36" s="80"/>
      <c r="N36" s="80"/>
      <c r="O36" s="80"/>
      <c r="P36" s="191"/>
      <c r="Q36" s="191"/>
      <c r="R36" s="191"/>
      <c r="S36" s="0"/>
      <c r="T36" s="0"/>
      <c r="U36" s="0"/>
      <c r="V36" s="91"/>
    </row>
    <row r="37" customFormat="false" ht="15" hidden="false" customHeight="false" outlineLevel="0" collapsed="false">
      <c r="B37" s="172"/>
      <c r="C37" s="173"/>
      <c r="D37" s="173"/>
      <c r="E37" s="173"/>
      <c r="F37" s="192"/>
      <c r="G37" s="19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4"/>
    </row>
  </sheetData>
  <mergeCells count="21">
    <mergeCell ref="B2:V2"/>
    <mergeCell ref="B3:V3"/>
    <mergeCell ref="G7:I7"/>
    <mergeCell ref="P7:U7"/>
    <mergeCell ref="G8:I8"/>
    <mergeCell ref="D10:E15"/>
    <mergeCell ref="C11:C15"/>
    <mergeCell ref="D18:E23"/>
    <mergeCell ref="I18:J18"/>
    <mergeCell ref="C20:C23"/>
    <mergeCell ref="D26:E32"/>
    <mergeCell ref="I26:J26"/>
    <mergeCell ref="F27:F28"/>
    <mergeCell ref="G35:I35"/>
    <mergeCell ref="J35:L35"/>
    <mergeCell ref="M35:O35"/>
    <mergeCell ref="P35:R35"/>
    <mergeCell ref="G36:I36"/>
    <mergeCell ref="J36:L36"/>
    <mergeCell ref="M36:O36"/>
    <mergeCell ref="P36:R36"/>
  </mergeCells>
  <printOptions headings="false" gridLines="false" gridLinesSet="true" horizontalCentered="true" verticalCentered="true"/>
  <pageMargins left="0.7" right="0.45" top="0.75" bottom="0.75" header="0.511805555555555" footer="0.511805555555555"/>
  <pageSetup paperSize="1" scale="49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B1:V54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S9" activeCellId="0" sqref="S9"/>
    </sheetView>
  </sheetViews>
  <sheetFormatPr defaultRowHeight="14.4"/>
  <cols>
    <col collapsed="false" hidden="false" max="1" min="1" style="184" width="9.11336032388664"/>
    <col collapsed="false" hidden="false" max="2" min="2" style="84" width="5.10526315789474"/>
    <col collapsed="false" hidden="false" max="3" min="3" style="184" width="7.66396761133603"/>
    <col collapsed="false" hidden="false" max="4" min="4" style="184" width="21.331983805668"/>
    <col collapsed="false" hidden="false" max="5" min="5" style="184" width="11.1133603238866"/>
    <col collapsed="false" hidden="false" max="6" min="6" style="184" width="33.336032388664"/>
    <col collapsed="false" hidden="false" max="7" min="7" style="184" width="10.331983805668"/>
    <col collapsed="false" hidden="false" max="8" min="8" style="184" width="9.99595141700405"/>
    <col collapsed="false" hidden="false" max="9" min="9" style="184" width="10.1133603238866"/>
    <col collapsed="false" hidden="false" max="10" min="10" style="184" width="10.4412955465587"/>
    <col collapsed="false" hidden="false" max="11" min="11" style="184" width="9.66396761133603"/>
    <col collapsed="false" hidden="false" max="12" min="12" style="184" width="10.1133603238866"/>
    <col collapsed="false" hidden="false" max="13" min="13" style="184" width="6.88259109311741"/>
    <col collapsed="false" hidden="false" max="14" min="14" style="184" width="4.10526315789474"/>
    <col collapsed="false" hidden="false" max="15" min="15" style="184" width="8.4412955465587"/>
    <col collapsed="false" hidden="false" max="16" min="16" style="184" width="7.11336032388664"/>
    <col collapsed="false" hidden="false" max="17" min="17" style="184" width="8.33198380566802"/>
    <col collapsed="false" hidden="false" max="18" min="18" style="184" width="4.10526315789474"/>
    <col collapsed="false" hidden="false" max="19" min="19" style="184" width="7.33603238866397"/>
    <col collapsed="false" hidden="false" max="20" min="20" style="184" width="7"/>
    <col collapsed="false" hidden="false" max="21" min="21" style="184" width="10.995951417004"/>
    <col collapsed="false" hidden="false" max="22" min="22" style="184" width="2.88663967611336"/>
    <col collapsed="false" hidden="false" max="257" min="23" style="184" width="9.11336032388664"/>
    <col collapsed="false" hidden="false" max="258" min="258" style="184" width="5.10526315789474"/>
    <col collapsed="false" hidden="false" max="259" min="259" style="184" width="7.66396761133603"/>
    <col collapsed="false" hidden="false" max="260" min="260" style="184" width="21.331983805668"/>
    <col collapsed="false" hidden="false" max="261" min="261" style="184" width="6.88259109311741"/>
    <col collapsed="false" hidden="false" max="262" min="262" style="184" width="27.663967611336"/>
    <col collapsed="false" hidden="false" max="263" min="263" style="184" width="8"/>
    <col collapsed="false" hidden="false" max="264" min="264" style="184" width="6.10526315789474"/>
    <col collapsed="false" hidden="false" max="265" min="265" style="184" width="9"/>
    <col collapsed="false" hidden="false" max="266" min="266" style="184" width="2"/>
    <col collapsed="false" hidden="false" max="267" min="267" style="184" width="9.11336032388664"/>
    <col collapsed="false" hidden="false" max="268" min="268" style="184" width="8"/>
    <col collapsed="false" hidden="false" max="269" min="269" style="184" width="9"/>
    <col collapsed="false" hidden="false" max="270" min="270" style="184" width="1.5587044534413"/>
    <col collapsed="false" hidden="false" max="271" min="271" style="184" width="8.4412955465587"/>
    <col collapsed="false" hidden="false" max="272" min="272" style="184" width="5.55465587044534"/>
    <col collapsed="false" hidden="false" max="273" min="273" style="184" width="7.88259109311741"/>
    <col collapsed="false" hidden="false" max="274" min="274" style="184" width="1.10526315789474"/>
    <col collapsed="false" hidden="false" max="275" min="275" style="184" width="7.88259109311741"/>
    <col collapsed="false" hidden="false" max="276" min="276" style="184" width="5.4412955465587"/>
    <col collapsed="false" hidden="false" max="277" min="277" style="184" width="9.11336032388664"/>
    <col collapsed="false" hidden="false" max="278" min="278" style="184" width="1.10526315789474"/>
    <col collapsed="false" hidden="false" max="513" min="279" style="184" width="9.11336032388664"/>
    <col collapsed="false" hidden="false" max="514" min="514" style="184" width="5.10526315789474"/>
    <col collapsed="false" hidden="false" max="515" min="515" style="184" width="7.66396761133603"/>
    <col collapsed="false" hidden="false" max="516" min="516" style="184" width="21.331983805668"/>
    <col collapsed="false" hidden="false" max="517" min="517" style="184" width="6.88259109311741"/>
    <col collapsed="false" hidden="false" max="518" min="518" style="184" width="27.663967611336"/>
    <col collapsed="false" hidden="false" max="519" min="519" style="184" width="8"/>
    <col collapsed="false" hidden="false" max="520" min="520" style="184" width="6.10526315789474"/>
    <col collapsed="false" hidden="false" max="521" min="521" style="184" width="9"/>
    <col collapsed="false" hidden="false" max="522" min="522" style="184" width="2"/>
    <col collapsed="false" hidden="false" max="523" min="523" style="184" width="9.11336032388664"/>
    <col collapsed="false" hidden="false" max="524" min="524" style="184" width="8"/>
    <col collapsed="false" hidden="false" max="525" min="525" style="184" width="9"/>
    <col collapsed="false" hidden="false" max="526" min="526" style="184" width="1.5587044534413"/>
    <col collapsed="false" hidden="false" max="527" min="527" style="184" width="8.4412955465587"/>
    <col collapsed="false" hidden="false" max="528" min="528" style="184" width="5.55465587044534"/>
    <col collapsed="false" hidden="false" max="529" min="529" style="184" width="7.88259109311741"/>
    <col collapsed="false" hidden="false" max="530" min="530" style="184" width="1.10526315789474"/>
    <col collapsed="false" hidden="false" max="531" min="531" style="184" width="7.88259109311741"/>
    <col collapsed="false" hidden="false" max="532" min="532" style="184" width="5.4412955465587"/>
    <col collapsed="false" hidden="false" max="533" min="533" style="184" width="9.11336032388664"/>
    <col collapsed="false" hidden="false" max="534" min="534" style="184" width="1.10526315789474"/>
    <col collapsed="false" hidden="false" max="769" min="535" style="184" width="9.11336032388664"/>
    <col collapsed="false" hidden="false" max="770" min="770" style="184" width="5.10526315789474"/>
    <col collapsed="false" hidden="false" max="771" min="771" style="184" width="7.66396761133603"/>
    <col collapsed="false" hidden="false" max="772" min="772" style="184" width="21.331983805668"/>
    <col collapsed="false" hidden="false" max="773" min="773" style="184" width="6.88259109311741"/>
    <col collapsed="false" hidden="false" max="774" min="774" style="184" width="27.663967611336"/>
    <col collapsed="false" hidden="false" max="775" min="775" style="184" width="8"/>
    <col collapsed="false" hidden="false" max="776" min="776" style="184" width="6.10526315789474"/>
    <col collapsed="false" hidden="false" max="777" min="777" style="184" width="9"/>
    <col collapsed="false" hidden="false" max="778" min="778" style="184" width="2"/>
    <col collapsed="false" hidden="false" max="779" min="779" style="184" width="9.11336032388664"/>
    <col collapsed="false" hidden="false" max="780" min="780" style="184" width="8"/>
    <col collapsed="false" hidden="false" max="781" min="781" style="184" width="9"/>
    <col collapsed="false" hidden="false" max="782" min="782" style="184" width="1.5587044534413"/>
    <col collapsed="false" hidden="false" max="783" min="783" style="184" width="8.4412955465587"/>
    <col collapsed="false" hidden="false" max="784" min="784" style="184" width="5.55465587044534"/>
    <col collapsed="false" hidden="false" max="785" min="785" style="184" width="7.88259109311741"/>
    <col collapsed="false" hidden="false" max="786" min="786" style="184" width="1.10526315789474"/>
    <col collapsed="false" hidden="false" max="787" min="787" style="184" width="7.88259109311741"/>
    <col collapsed="false" hidden="false" max="788" min="788" style="184" width="5.4412955465587"/>
    <col collapsed="false" hidden="false" max="789" min="789" style="184" width="9.11336032388664"/>
    <col collapsed="false" hidden="false" max="790" min="790" style="184" width="1.10526315789474"/>
    <col collapsed="false" hidden="false" max="1025" min="791" style="184" width="9.11336032388664"/>
  </cols>
  <sheetData>
    <row r="1" customFormat="false" ht="1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</row>
    <row r="2" customFormat="false" ht="14.4" hidden="false" customHeight="false" outlineLevel="0" collapsed="false">
      <c r="B2" s="85" t="s">
        <v>70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customFormat="false" ht="14.4" hidden="false" customHeight="false" outlineLevel="0" collapsed="false">
      <c r="B3" s="86" t="s">
        <v>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customFormat="false" ht="15.6" hidden="false" customHeight="false" outlineLevel="0" collapsed="false">
      <c r="B4" s="87"/>
      <c r="C4" s="88" t="s">
        <v>3</v>
      </c>
      <c r="D4" s="89" t="s">
        <v>72</v>
      </c>
      <c r="E4" s="89"/>
      <c r="F4" s="90" t="s">
        <v>131</v>
      </c>
      <c r="G4" s="89" t="s">
        <v>132</v>
      </c>
      <c r="H4" s="0"/>
      <c r="I4" s="89"/>
      <c r="J4" s="88"/>
      <c r="K4" s="0"/>
      <c r="L4" s="90"/>
      <c r="M4" s="0"/>
      <c r="N4" s="5"/>
      <c r="O4" s="7" t="s">
        <v>8</v>
      </c>
      <c r="P4" s="89"/>
      <c r="Q4" s="89"/>
      <c r="R4" s="89"/>
      <c r="S4" s="9"/>
      <c r="T4" s="90" t="s">
        <v>133</v>
      </c>
      <c r="U4" s="90"/>
      <c r="V4" s="91"/>
    </row>
    <row r="5" customFormat="false" ht="14.4" hidden="false" customHeight="false" outlineLevel="0" collapsed="false">
      <c r="B5" s="87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91"/>
    </row>
    <row r="6" customFormat="false" ht="14.4" hidden="false" customHeight="false" outlineLevel="0" collapsed="false">
      <c r="B6" s="87"/>
      <c r="C6" s="92" t="s">
        <v>75</v>
      </c>
      <c r="D6" s="93" t="s">
        <v>134</v>
      </c>
      <c r="E6" s="57"/>
      <c r="F6" s="99" t="s">
        <v>10</v>
      </c>
      <c r="G6" s="95" t="s">
        <v>9</v>
      </c>
      <c r="H6" s="95"/>
      <c r="I6" s="95"/>
      <c r="J6" s="96"/>
      <c r="K6" s="94"/>
      <c r="L6" s="97"/>
      <c r="M6" s="98"/>
      <c r="N6" s="97"/>
      <c r="O6" s="99" t="s">
        <v>77</v>
      </c>
      <c r="P6" s="95" t="s">
        <v>78</v>
      </c>
      <c r="Q6" s="95"/>
      <c r="R6" s="95"/>
      <c r="S6" s="95"/>
      <c r="T6" s="95"/>
      <c r="U6" s="95"/>
      <c r="V6" s="91"/>
    </row>
    <row r="7" customFormat="false" ht="14.4" hidden="false" customHeight="false" outlineLevel="0" collapsed="false">
      <c r="B7" s="87"/>
      <c r="C7" s="0"/>
      <c r="D7" s="0"/>
      <c r="E7" s="0"/>
      <c r="F7" s="100" t="s">
        <v>11</v>
      </c>
      <c r="G7" s="101" t="s">
        <v>9</v>
      </c>
      <c r="H7" s="101"/>
      <c r="I7" s="101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91"/>
    </row>
    <row r="8" customFormat="false" ht="14.4" hidden="false" customHeight="false" outlineLevel="0" collapsed="false">
      <c r="B8" s="103"/>
      <c r="C8" s="0"/>
      <c r="D8" s="0"/>
      <c r="E8" s="0"/>
      <c r="F8" s="0"/>
      <c r="G8" s="0"/>
      <c r="H8" s="0"/>
      <c r="I8" s="0"/>
      <c r="J8" s="0"/>
      <c r="K8" s="0"/>
      <c r="L8" s="0"/>
      <c r="M8" s="89"/>
      <c r="N8" s="89"/>
      <c r="O8" s="89"/>
      <c r="P8" s="89"/>
      <c r="Q8" s="89"/>
      <c r="R8" s="89"/>
      <c r="S8" s="89"/>
      <c r="T8" s="89"/>
      <c r="U8" s="89"/>
      <c r="V8" s="91"/>
    </row>
    <row r="9" customFormat="false" ht="14.4" hidden="false" customHeight="true" outlineLevel="0" collapsed="false">
      <c r="B9" s="104" t="s">
        <v>79</v>
      </c>
      <c r="C9" s="0"/>
      <c r="D9" s="105" t="s">
        <v>80</v>
      </c>
      <c r="E9" s="105"/>
      <c r="F9" s="57" t="s">
        <v>81</v>
      </c>
      <c r="G9" s="106" t="n">
        <v>43831</v>
      </c>
      <c r="H9" s="107" t="s">
        <v>32</v>
      </c>
      <c r="I9" s="108" t="n">
        <v>43966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1"/>
    </row>
    <row r="10" customFormat="false" ht="14.4" hidden="false" customHeight="false" outlineLevel="0" collapsed="false">
      <c r="B10" s="104"/>
      <c r="C10" s="0"/>
      <c r="D10" s="105"/>
      <c r="E10" s="105"/>
      <c r="F10" s="0"/>
      <c r="G10" s="109" t="s">
        <v>82</v>
      </c>
      <c r="H10" s="109" t="s">
        <v>83</v>
      </c>
      <c r="I10" s="109" t="s">
        <v>84</v>
      </c>
      <c r="J10" s="109" t="s">
        <v>85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1"/>
    </row>
    <row r="11" customFormat="false" ht="14.4" hidden="false" customHeight="false" outlineLevel="0" collapsed="false">
      <c r="B11" s="87"/>
      <c r="C11" s="110"/>
      <c r="D11" s="105"/>
      <c r="E11" s="105"/>
      <c r="F11" s="111" t="s">
        <v>86</v>
      </c>
      <c r="G11" s="112" t="n">
        <v>43831</v>
      </c>
      <c r="H11" s="112" t="n">
        <v>43891</v>
      </c>
      <c r="I11" s="112" t="n">
        <v>43922</v>
      </c>
      <c r="J11" s="112" t="n">
        <v>43952</v>
      </c>
      <c r="K11" s="113"/>
      <c r="L11" s="113"/>
      <c r="M11" s="114"/>
      <c r="N11" s="0"/>
      <c r="O11" s="113"/>
      <c r="P11" s="115"/>
      <c r="Q11" s="114"/>
      <c r="R11" s="0"/>
      <c r="S11" s="116"/>
      <c r="T11" s="117"/>
      <c r="U11" s="118"/>
      <c r="V11" s="91"/>
    </row>
    <row r="12" customFormat="false" ht="14.4" hidden="false" customHeight="false" outlineLevel="0" collapsed="false">
      <c r="B12" s="104"/>
      <c r="C12" s="110"/>
      <c r="D12" s="105"/>
      <c r="E12" s="105"/>
      <c r="F12" s="111"/>
      <c r="G12" s="119" t="s">
        <v>32</v>
      </c>
      <c r="H12" s="119" t="s">
        <v>32</v>
      </c>
      <c r="I12" s="119" t="s">
        <v>32</v>
      </c>
      <c r="J12" s="119" t="s">
        <v>32</v>
      </c>
      <c r="K12" s="113"/>
      <c r="L12" s="113"/>
      <c r="M12" s="114"/>
      <c r="N12" s="0"/>
      <c r="O12" s="113"/>
      <c r="P12" s="115"/>
      <c r="Q12" s="114"/>
      <c r="R12" s="0"/>
      <c r="S12" s="116"/>
      <c r="T12" s="117"/>
      <c r="U12" s="118"/>
      <c r="V12" s="91"/>
    </row>
    <row r="13" customFormat="false" ht="14.4" hidden="false" customHeight="false" outlineLevel="0" collapsed="false">
      <c r="B13" s="104"/>
      <c r="C13" s="110"/>
      <c r="D13" s="105"/>
      <c r="E13" s="105"/>
      <c r="F13" s="111"/>
      <c r="G13" s="119" t="n">
        <v>43889</v>
      </c>
      <c r="H13" s="119" t="n">
        <v>43921</v>
      </c>
      <c r="I13" s="119" t="n">
        <v>43951</v>
      </c>
      <c r="J13" s="119" t="n">
        <v>43982</v>
      </c>
      <c r="K13" s="113"/>
      <c r="L13" s="113"/>
      <c r="M13" s="114"/>
      <c r="N13" s="0"/>
      <c r="O13" s="113"/>
      <c r="P13" s="115"/>
      <c r="Q13" s="114"/>
      <c r="R13" s="0"/>
      <c r="S13" s="116"/>
      <c r="T13" s="117"/>
      <c r="U13" s="118"/>
      <c r="V13" s="91"/>
    </row>
    <row r="14" customFormat="false" ht="15.6" hidden="false" customHeight="false" outlineLevel="0" collapsed="false">
      <c r="B14" s="87"/>
      <c r="C14" s="110"/>
      <c r="D14" s="105"/>
      <c r="E14" s="105"/>
      <c r="F14" s="120" t="s">
        <v>33</v>
      </c>
      <c r="G14" s="121" t="s">
        <v>87</v>
      </c>
      <c r="H14" s="54"/>
      <c r="I14" s="54"/>
      <c r="J14" s="54"/>
      <c r="K14" s="122"/>
      <c r="L14" s="123"/>
      <c r="M14" s="123"/>
      <c r="N14" s="123"/>
      <c r="O14" s="123"/>
      <c r="P14" s="123"/>
      <c r="Q14" s="123"/>
      <c r="R14" s="0"/>
      <c r="S14" s="116"/>
      <c r="T14" s="117"/>
      <c r="U14" s="118"/>
      <c r="V14" s="91"/>
    </row>
    <row r="15" customFormat="false" ht="14.4" hidden="false" customHeight="false" outlineLevel="0" collapsed="false">
      <c r="B15" s="87"/>
      <c r="C15" s="110"/>
      <c r="D15" s="105"/>
      <c r="E15" s="105"/>
      <c r="F15" s="57" t="s">
        <v>88</v>
      </c>
      <c r="G15" s="124" t="n">
        <v>5</v>
      </c>
      <c r="H15" s="124" t="n">
        <v>10</v>
      </c>
      <c r="I15" s="124" t="n">
        <v>20</v>
      </c>
      <c r="J15" s="124" t="n">
        <v>50</v>
      </c>
      <c r="K15" s="90"/>
      <c r="L15" s="90"/>
      <c r="M15" s="89"/>
      <c r="N15" s="0"/>
      <c r="O15" s="90"/>
      <c r="P15" s="125"/>
      <c r="Q15" s="89"/>
      <c r="R15" s="0"/>
      <c r="S15" s="126"/>
      <c r="T15" s="126"/>
      <c r="U15" s="127"/>
      <c r="V15" s="91"/>
    </row>
    <row r="16" customFormat="false" ht="14.4" hidden="false" customHeight="false" outlineLevel="0" collapsed="false">
      <c r="B16" s="87"/>
      <c r="C16" s="110"/>
      <c r="D16" s="105"/>
      <c r="E16" s="105"/>
      <c r="F16" s="57" t="s">
        <v>38</v>
      </c>
      <c r="G16" s="124" t="n">
        <v>0</v>
      </c>
      <c r="H16" s="124" t="n">
        <v>0</v>
      </c>
      <c r="I16" s="124" t="n">
        <v>0</v>
      </c>
      <c r="J16" s="124" t="n">
        <v>10</v>
      </c>
      <c r="K16" s="90"/>
      <c r="L16" s="90"/>
      <c r="M16" s="89"/>
      <c r="N16" s="0"/>
      <c r="O16" s="90"/>
      <c r="P16" s="125"/>
      <c r="Q16" s="89"/>
      <c r="R16" s="0"/>
      <c r="S16" s="126"/>
      <c r="T16" s="126"/>
      <c r="U16" s="127"/>
      <c r="V16" s="91"/>
    </row>
    <row r="17" customFormat="false" ht="14.4" hidden="false" customHeight="false" outlineLevel="0" collapsed="false">
      <c r="B17" s="87"/>
      <c r="C17" s="110"/>
      <c r="D17" s="105"/>
      <c r="E17" s="105"/>
      <c r="F17" s="57" t="s">
        <v>47</v>
      </c>
      <c r="G17" s="124" t="n">
        <f aca="false">G18/(G15-G16)</f>
        <v>320</v>
      </c>
      <c r="H17" s="124" t="n">
        <f aca="false">H18/(H15-H16)</f>
        <v>320</v>
      </c>
      <c r="I17" s="124" t="n">
        <f aca="false">I18/(I15-I16)</f>
        <v>400</v>
      </c>
      <c r="J17" s="124" t="n">
        <f aca="false">J18/(J15-J16)</f>
        <v>320</v>
      </c>
      <c r="K17" s="90"/>
      <c r="L17" s="90"/>
      <c r="M17" s="89"/>
      <c r="N17" s="0"/>
      <c r="O17" s="90"/>
      <c r="P17" s="125"/>
      <c r="Q17" s="89"/>
      <c r="R17" s="0"/>
      <c r="S17" s="126"/>
      <c r="T17" s="126"/>
      <c r="U17" s="127"/>
      <c r="V17" s="91"/>
    </row>
    <row r="18" customFormat="false" ht="14.4" hidden="false" customHeight="false" outlineLevel="0" collapsed="false">
      <c r="B18" s="87"/>
      <c r="C18" s="110"/>
      <c r="D18" s="105"/>
      <c r="E18" s="105"/>
      <c r="F18" s="57" t="s">
        <v>41</v>
      </c>
      <c r="G18" s="128" t="n">
        <v>1600</v>
      </c>
      <c r="H18" s="128" t="n">
        <v>3200</v>
      </c>
      <c r="I18" s="128" t="n">
        <v>8000</v>
      </c>
      <c r="J18" s="128" t="n">
        <v>12800</v>
      </c>
      <c r="K18" s="90"/>
      <c r="L18" s="90"/>
      <c r="M18" s="89"/>
      <c r="N18" s="0"/>
      <c r="O18" s="90"/>
      <c r="P18" s="125"/>
      <c r="Q18" s="89"/>
      <c r="R18" s="0"/>
      <c r="S18" s="126"/>
      <c r="T18" s="126"/>
      <c r="U18" s="127"/>
      <c r="V18" s="91"/>
    </row>
    <row r="19" customFormat="false" ht="14.4" hidden="false" customHeight="false" outlineLevel="0" collapsed="false">
      <c r="B19" s="87"/>
      <c r="C19" s="110"/>
      <c r="D19" s="105"/>
      <c r="E19" s="105"/>
      <c r="F19" s="129" t="s">
        <v>89</v>
      </c>
      <c r="G19" s="130" t="n">
        <f aca="false">SUM(G18:J18)</f>
        <v>25600</v>
      </c>
      <c r="H19" s="130"/>
      <c r="I19" s="130"/>
      <c r="J19" s="130"/>
      <c r="K19" s="89"/>
      <c r="L19" s="90"/>
      <c r="M19" s="89"/>
      <c r="N19" s="0"/>
      <c r="O19" s="90"/>
      <c r="P19" s="89"/>
      <c r="Q19" s="89"/>
      <c r="R19" s="0"/>
      <c r="S19" s="126"/>
      <c r="T19" s="127"/>
      <c r="U19" s="127"/>
      <c r="V19" s="91"/>
    </row>
    <row r="20" customFormat="false" ht="14.4" hidden="false" customHeight="false" outlineLevel="0" collapsed="false">
      <c r="B20" s="87"/>
      <c r="C20" s="0"/>
      <c r="D20" s="0"/>
      <c r="E20" s="0"/>
      <c r="F20" s="0"/>
      <c r="G20" s="0"/>
      <c r="H20" s="0"/>
      <c r="I20" s="0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1"/>
    </row>
    <row r="21" customFormat="false" ht="14.4" hidden="false" customHeight="false" outlineLevel="0" collapsed="false">
      <c r="B21" s="87"/>
      <c r="C21" s="0"/>
      <c r="D21" s="0"/>
      <c r="E21" s="0"/>
      <c r="F21" s="0"/>
      <c r="G21" s="0"/>
      <c r="H21" s="0"/>
      <c r="I21" s="0"/>
      <c r="J21" s="0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1"/>
    </row>
    <row r="22" customFormat="false" ht="14.4" hidden="false" customHeight="true" outlineLevel="0" collapsed="false">
      <c r="B22" s="104" t="s">
        <v>90</v>
      </c>
      <c r="C22" s="0"/>
      <c r="D22" s="105" t="s">
        <v>91</v>
      </c>
      <c r="E22" s="105"/>
      <c r="F22" s="131" t="s">
        <v>81</v>
      </c>
      <c r="G22" s="106" t="n">
        <v>43831</v>
      </c>
      <c r="H22" s="133" t="s">
        <v>32</v>
      </c>
      <c r="I22" s="108" t="n">
        <v>43966</v>
      </c>
      <c r="J22" s="0"/>
      <c r="K22" s="113"/>
      <c r="L22" s="115"/>
      <c r="M22" s="89"/>
      <c r="N22" s="89"/>
      <c r="O22" s="89"/>
      <c r="P22" s="89"/>
      <c r="Q22" s="89"/>
      <c r="R22" s="89"/>
      <c r="S22" s="89"/>
      <c r="T22" s="89"/>
      <c r="U22" s="89"/>
      <c r="V22" s="91"/>
    </row>
    <row r="23" customFormat="false" ht="15.6" hidden="false" customHeight="false" outlineLevel="0" collapsed="false">
      <c r="B23" s="87"/>
      <c r="C23" s="0"/>
      <c r="D23" s="105"/>
      <c r="E23" s="105"/>
      <c r="F23" s="135" t="s">
        <v>33</v>
      </c>
      <c r="G23" s="121" t="s">
        <v>92</v>
      </c>
      <c r="H23" s="54"/>
      <c r="I23" s="54"/>
      <c r="J23" s="54"/>
      <c r="K23" s="54"/>
      <c r="L23" s="122"/>
      <c r="M23" s="89"/>
      <c r="N23" s="89"/>
      <c r="O23" s="89"/>
      <c r="P23" s="89"/>
      <c r="Q23" s="89"/>
      <c r="R23" s="89"/>
      <c r="S23" s="89"/>
      <c r="T23" s="89"/>
      <c r="U23" s="89"/>
      <c r="V23" s="91"/>
    </row>
    <row r="24" customFormat="false" ht="14.4" hidden="false" customHeight="false" outlineLevel="0" collapsed="false">
      <c r="B24" s="87"/>
      <c r="C24" s="0"/>
      <c r="D24" s="105"/>
      <c r="E24" s="105"/>
      <c r="F24" s="131" t="s">
        <v>93</v>
      </c>
      <c r="G24" s="130" t="n">
        <v>21</v>
      </c>
      <c r="H24" s="130" t="n">
        <v>28</v>
      </c>
      <c r="I24" s="136" t="n">
        <v>35</v>
      </c>
      <c r="J24" s="130" t="n">
        <v>40</v>
      </c>
      <c r="K24" s="125"/>
      <c r="L24" s="125"/>
      <c r="M24" s="89"/>
      <c r="N24" s="89"/>
      <c r="O24" s="89"/>
      <c r="P24" s="89"/>
      <c r="Q24" s="89"/>
      <c r="R24" s="89"/>
      <c r="S24" s="89"/>
      <c r="T24" s="89"/>
      <c r="U24" s="89"/>
      <c r="V24" s="91"/>
    </row>
    <row r="25" customFormat="false" ht="14.4" hidden="false" customHeight="false" outlineLevel="0" collapsed="false">
      <c r="B25" s="87"/>
      <c r="C25" s="0"/>
      <c r="D25" s="105"/>
      <c r="E25" s="105"/>
      <c r="F25" s="131" t="s">
        <v>94</v>
      </c>
      <c r="G25" s="124" t="n">
        <v>1600</v>
      </c>
      <c r="H25" s="124" t="n">
        <v>3200</v>
      </c>
      <c r="I25" s="124" t="n">
        <v>8000</v>
      </c>
      <c r="J25" s="124" t="n">
        <v>17600</v>
      </c>
      <c r="K25" s="125"/>
      <c r="L25" s="125"/>
      <c r="M25" s="89"/>
      <c r="N25" s="89"/>
      <c r="O25" s="89"/>
      <c r="P25" s="89"/>
      <c r="Q25" s="89"/>
      <c r="R25" s="89"/>
      <c r="S25" s="89"/>
      <c r="T25" s="89"/>
      <c r="U25" s="89"/>
      <c r="V25" s="91"/>
    </row>
    <row r="26" customFormat="false" ht="14.4" hidden="false" customHeight="false" outlineLevel="0" collapsed="false">
      <c r="B26" s="87"/>
      <c r="C26" s="0"/>
      <c r="D26" s="105"/>
      <c r="E26" s="105"/>
      <c r="F26" s="131" t="s">
        <v>41</v>
      </c>
      <c r="G26" s="137" t="n">
        <f aca="false">J25</f>
        <v>17600</v>
      </c>
      <c r="H26" s="137"/>
      <c r="I26" s="137"/>
      <c r="J26" s="137"/>
      <c r="K26" s="125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1"/>
    </row>
    <row r="27" customFormat="false" ht="14.4" hidden="false" customHeight="false" outlineLevel="0" collapsed="false">
      <c r="B27" s="87"/>
      <c r="C27" s="0"/>
      <c r="D27" s="0"/>
      <c r="E27" s="0"/>
      <c r="F27" s="0"/>
      <c r="G27" s="0"/>
      <c r="H27" s="0"/>
      <c r="I27" s="0"/>
      <c r="J27" s="0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1"/>
    </row>
    <row r="28" customFormat="false" ht="14.4" hidden="false" customHeight="false" outlineLevel="0" collapsed="false">
      <c r="B28" s="87"/>
      <c r="C28" s="0"/>
      <c r="D28" s="138" t="s">
        <v>95</v>
      </c>
      <c r="E28" s="139"/>
      <c r="F28" s="139"/>
      <c r="G28" s="125" t="n">
        <v>2.5</v>
      </c>
      <c r="H28" s="138" t="s">
        <v>36</v>
      </c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91"/>
    </row>
    <row r="29" customFormat="false" ht="14.4" hidden="false" customHeight="false" outlineLevel="0" collapsed="false">
      <c r="B29" s="87"/>
      <c r="C29" s="0"/>
      <c r="D29" s="138"/>
      <c r="E29" s="139"/>
      <c r="F29" s="139"/>
      <c r="G29" s="0"/>
      <c r="H29" s="125"/>
      <c r="I29" s="138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91"/>
    </row>
    <row r="30" customFormat="false" ht="14.4" hidden="false" customHeight="true" outlineLevel="0" collapsed="false">
      <c r="B30" s="104" t="s">
        <v>96</v>
      </c>
      <c r="C30" s="0"/>
      <c r="D30" s="105" t="s">
        <v>97</v>
      </c>
      <c r="E30" s="105"/>
      <c r="F30" s="57" t="s">
        <v>81</v>
      </c>
      <c r="G30" s="106" t="n">
        <v>43891</v>
      </c>
      <c r="H30" s="107" t="s">
        <v>32</v>
      </c>
      <c r="I30" s="108" t="n">
        <v>43966</v>
      </c>
      <c r="J30" s="89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91"/>
    </row>
    <row r="31" customFormat="false" ht="14.4" hidden="false" customHeight="false" outlineLevel="0" collapsed="false">
      <c r="B31" s="87"/>
      <c r="C31" s="0"/>
      <c r="D31" s="105"/>
      <c r="E31" s="105"/>
      <c r="F31" s="0"/>
      <c r="G31" s="109" t="s">
        <v>82</v>
      </c>
      <c r="H31" s="109" t="s">
        <v>83</v>
      </c>
      <c r="I31" s="109" t="s">
        <v>84</v>
      </c>
      <c r="J31" s="89" t="s">
        <v>85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91"/>
    </row>
    <row r="32" customFormat="false" ht="14.4" hidden="false" customHeight="false" outlineLevel="0" collapsed="false">
      <c r="B32" s="87"/>
      <c r="C32" s="0"/>
      <c r="D32" s="105"/>
      <c r="E32" s="105"/>
      <c r="F32" s="111" t="s">
        <v>86</v>
      </c>
      <c r="G32" s="112" t="n">
        <v>43891</v>
      </c>
      <c r="H32" s="112" t="n">
        <v>43922</v>
      </c>
      <c r="I32" s="112" t="n">
        <v>43952</v>
      </c>
      <c r="J32" s="113" t="n">
        <v>42125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91"/>
    </row>
    <row r="33" customFormat="false" ht="14.4" hidden="false" customHeight="false" outlineLevel="0" collapsed="false">
      <c r="B33" s="87"/>
      <c r="C33" s="0"/>
      <c r="D33" s="105"/>
      <c r="E33" s="105"/>
      <c r="F33" s="111"/>
      <c r="G33" s="119" t="s">
        <v>32</v>
      </c>
      <c r="H33" s="119" t="s">
        <v>32</v>
      </c>
      <c r="I33" s="119" t="s">
        <v>32</v>
      </c>
      <c r="J33" s="113" t="s">
        <v>32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91"/>
    </row>
    <row r="34" customFormat="false" ht="14.4" hidden="false" customHeight="false" outlineLevel="0" collapsed="false">
      <c r="B34" s="87"/>
      <c r="C34" s="0"/>
      <c r="D34" s="105"/>
      <c r="E34" s="105"/>
      <c r="F34" s="111"/>
      <c r="G34" s="119" t="n">
        <v>43921</v>
      </c>
      <c r="H34" s="119" t="n">
        <v>43951</v>
      </c>
      <c r="I34" s="119" t="n">
        <v>43966</v>
      </c>
      <c r="J34" s="113" t="n">
        <v>42155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91"/>
    </row>
    <row r="35" customFormat="false" ht="15.6" hidden="false" customHeight="false" outlineLevel="0" collapsed="false">
      <c r="B35" s="87"/>
      <c r="C35" s="0"/>
      <c r="D35" s="105"/>
      <c r="E35" s="105"/>
      <c r="F35" s="120" t="s">
        <v>33</v>
      </c>
      <c r="G35" s="121" t="s">
        <v>98</v>
      </c>
      <c r="H35" s="54"/>
      <c r="I35" s="54"/>
      <c r="J35" s="54"/>
      <c r="K35" s="97"/>
      <c r="L35" s="97"/>
      <c r="M35" s="97"/>
      <c r="N35" s="97"/>
      <c r="O35" s="97"/>
      <c r="P35" s="98"/>
      <c r="Q35" s="0"/>
      <c r="R35" s="0"/>
      <c r="S35" s="0"/>
      <c r="T35" s="0"/>
      <c r="U35" s="0"/>
      <c r="V35" s="91"/>
    </row>
    <row r="36" customFormat="false" ht="14.4" hidden="false" customHeight="false" outlineLevel="0" collapsed="false">
      <c r="B36" s="87"/>
      <c r="C36" s="0"/>
      <c r="D36" s="105"/>
      <c r="E36" s="105"/>
      <c r="F36" s="120" t="s">
        <v>99</v>
      </c>
      <c r="G36" s="130" t="n">
        <v>35</v>
      </c>
      <c r="H36" s="130" t="n">
        <v>35</v>
      </c>
      <c r="I36" s="130" t="n">
        <v>35.5</v>
      </c>
      <c r="J36" s="90" t="n">
        <v>100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91"/>
    </row>
    <row r="37" customFormat="false" ht="14.4" hidden="false" customHeight="false" outlineLevel="0" collapsed="false">
      <c r="B37" s="87"/>
      <c r="C37" s="0"/>
      <c r="D37" s="105"/>
      <c r="E37" s="105"/>
      <c r="F37" s="57" t="s">
        <v>100</v>
      </c>
      <c r="G37" s="130" t="n">
        <v>4</v>
      </c>
      <c r="H37" s="130"/>
      <c r="I37" s="130"/>
      <c r="J37" s="9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91"/>
    </row>
    <row r="38" customFormat="false" ht="14.4" hidden="false" customHeight="false" outlineLevel="0" collapsed="false">
      <c r="B38" s="87"/>
      <c r="C38" s="0"/>
      <c r="D38" s="105"/>
      <c r="E38" s="105"/>
      <c r="F38" s="57" t="s">
        <v>38</v>
      </c>
      <c r="G38" s="130" t="n">
        <v>40</v>
      </c>
      <c r="H38" s="130"/>
      <c r="I38" s="130"/>
      <c r="J38" s="9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91"/>
    </row>
    <row r="39" customFormat="false" ht="14.4" hidden="false" customHeight="false" outlineLevel="0" collapsed="false">
      <c r="B39" s="87"/>
      <c r="C39" s="0"/>
      <c r="D39" s="105"/>
      <c r="E39" s="105"/>
      <c r="F39" s="57" t="s">
        <v>101</v>
      </c>
      <c r="G39" s="140" t="n">
        <f aca="false">G40/(G38-G37)</f>
        <v>511.111111111111</v>
      </c>
      <c r="H39" s="140"/>
      <c r="I39" s="140"/>
      <c r="J39" s="9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91"/>
    </row>
    <row r="40" customFormat="false" ht="14.4" hidden="false" customHeight="false" outlineLevel="0" collapsed="false">
      <c r="B40" s="87"/>
      <c r="C40" s="0"/>
      <c r="D40" s="105"/>
      <c r="E40" s="105"/>
      <c r="F40" s="57" t="s">
        <v>41</v>
      </c>
      <c r="G40" s="130" t="n">
        <f aca="false">11500*1.6</f>
        <v>18400</v>
      </c>
      <c r="H40" s="130"/>
      <c r="I40" s="130"/>
      <c r="J40" s="90" t="n">
        <f aca="false">G40*1.6</f>
        <v>29440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91"/>
    </row>
    <row r="41" customFormat="false" ht="14.4" hidden="false" customHeight="false" outlineLevel="0" collapsed="false">
      <c r="B41" s="87"/>
      <c r="C41" s="0"/>
      <c r="D41" s="138"/>
      <c r="E41" s="139"/>
      <c r="F41" s="139"/>
      <c r="G41" s="0"/>
      <c r="H41" s="125"/>
      <c r="I41" s="138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91"/>
    </row>
    <row r="42" customFormat="false" ht="14.4" hidden="false" customHeight="false" outlineLevel="0" collapsed="false">
      <c r="B42" s="87"/>
      <c r="C42" s="0"/>
      <c r="D42" s="138"/>
      <c r="E42" s="139"/>
      <c r="F42" s="139"/>
      <c r="G42" s="0"/>
      <c r="H42" s="125"/>
      <c r="I42" s="138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91"/>
    </row>
    <row r="43" customFormat="false" ht="14.4" hidden="false" customHeight="true" outlineLevel="0" collapsed="false">
      <c r="B43" s="104" t="s">
        <v>102</v>
      </c>
      <c r="C43" s="0"/>
      <c r="D43" s="105" t="s">
        <v>103</v>
      </c>
      <c r="E43" s="105"/>
      <c r="F43" s="131" t="s">
        <v>81</v>
      </c>
      <c r="G43" s="132" t="n">
        <v>43862</v>
      </c>
      <c r="H43" s="133" t="s">
        <v>32</v>
      </c>
      <c r="I43" s="134" t="n">
        <v>43966</v>
      </c>
      <c r="J43" s="0"/>
      <c r="K43" s="113"/>
      <c r="L43" s="115"/>
      <c r="M43" s="89"/>
      <c r="N43" s="89"/>
      <c r="O43" s="89"/>
      <c r="P43" s="0"/>
      <c r="Q43" s="0"/>
      <c r="R43" s="0"/>
      <c r="S43" s="0"/>
      <c r="T43" s="0"/>
      <c r="U43" s="0"/>
      <c r="V43" s="91"/>
    </row>
    <row r="44" customFormat="false" ht="15.6" hidden="false" customHeight="false" outlineLevel="0" collapsed="false">
      <c r="B44" s="87"/>
      <c r="C44" s="0"/>
      <c r="D44" s="105"/>
      <c r="E44" s="105"/>
      <c r="F44" s="141" t="s">
        <v>33</v>
      </c>
      <c r="G44" s="142" t="s">
        <v>104</v>
      </c>
      <c r="H44" s="143"/>
      <c r="I44" s="143"/>
      <c r="J44" s="143"/>
      <c r="K44" s="143"/>
      <c r="L44" s="143"/>
      <c r="M44" s="144"/>
      <c r="N44" s="145" t="n">
        <v>80</v>
      </c>
      <c r="O44" s="143" t="s">
        <v>105</v>
      </c>
      <c r="P44" s="145" t="n">
        <v>90</v>
      </c>
      <c r="Q44" s="143" t="s">
        <v>106</v>
      </c>
      <c r="R44" s="144"/>
      <c r="S44" s="144"/>
      <c r="T44" s="146"/>
      <c r="U44" s="0"/>
      <c r="V44" s="91"/>
    </row>
    <row r="45" customFormat="false" ht="15.6" hidden="false" customHeight="false" outlineLevel="0" collapsed="false">
      <c r="B45" s="87"/>
      <c r="C45" s="0"/>
      <c r="D45" s="105"/>
      <c r="E45" s="105"/>
      <c r="F45" s="141"/>
      <c r="G45" s="147" t="s">
        <v>107</v>
      </c>
      <c r="H45" s="148"/>
      <c r="I45" s="149" t="n">
        <v>32</v>
      </c>
      <c r="J45" s="150" t="s">
        <v>108</v>
      </c>
      <c r="K45" s="148"/>
      <c r="L45" s="148"/>
      <c r="M45" s="120"/>
      <c r="N45" s="120"/>
      <c r="O45" s="120"/>
      <c r="P45" s="151"/>
      <c r="Q45" s="149"/>
      <c r="R45" s="148"/>
      <c r="S45" s="151"/>
      <c r="T45" s="152"/>
      <c r="U45" s="0"/>
      <c r="V45" s="91"/>
    </row>
    <row r="46" customFormat="false" ht="14.4" hidden="false" customHeight="false" outlineLevel="0" collapsed="false">
      <c r="B46" s="87"/>
      <c r="C46" s="0"/>
      <c r="D46" s="105"/>
      <c r="E46" s="105"/>
      <c r="F46" s="93" t="s">
        <v>93</v>
      </c>
      <c r="G46" s="153" t="n">
        <v>3</v>
      </c>
      <c r="H46" s="125"/>
      <c r="I46" s="154"/>
      <c r="J46" s="125"/>
      <c r="K46" s="125"/>
      <c r="L46" s="125"/>
      <c r="M46" s="89"/>
      <c r="N46" s="89"/>
      <c r="O46" s="89"/>
      <c r="P46" s="0"/>
      <c r="Q46" s="0"/>
      <c r="R46" s="0"/>
      <c r="S46" s="0"/>
      <c r="T46" s="0"/>
      <c r="U46" s="0"/>
      <c r="V46" s="91"/>
    </row>
    <row r="47" customFormat="false" ht="14.4" hidden="false" customHeight="false" outlineLevel="0" collapsed="false">
      <c r="B47" s="87"/>
      <c r="C47" s="0"/>
      <c r="D47" s="105"/>
      <c r="E47" s="105"/>
      <c r="F47" s="93" t="s">
        <v>38</v>
      </c>
      <c r="G47" s="155" t="n">
        <v>7</v>
      </c>
      <c r="H47" s="156"/>
      <c r="I47" s="157"/>
      <c r="J47" s="125"/>
      <c r="K47" s="125"/>
      <c r="L47" s="125"/>
      <c r="M47" s="89"/>
      <c r="N47" s="89"/>
      <c r="O47" s="89"/>
      <c r="P47" s="0"/>
      <c r="Q47" s="0"/>
      <c r="R47" s="0"/>
      <c r="S47" s="0"/>
      <c r="T47" s="0"/>
      <c r="U47" s="0"/>
      <c r="V47" s="91"/>
    </row>
    <row r="48" customFormat="false" ht="14.4" hidden="false" customHeight="false" outlineLevel="0" collapsed="false">
      <c r="B48" s="87"/>
      <c r="C48" s="0"/>
      <c r="D48" s="105"/>
      <c r="E48" s="105"/>
      <c r="F48" s="93" t="s">
        <v>94</v>
      </c>
      <c r="G48" s="158" t="n">
        <f aca="false">G49/(G47-G46+1)</f>
        <v>3680</v>
      </c>
      <c r="H48" s="159"/>
      <c r="I48" s="160"/>
      <c r="J48" s="125"/>
      <c r="K48" s="125"/>
      <c r="L48" s="125"/>
      <c r="M48" s="89"/>
      <c r="N48" s="89"/>
      <c r="O48" s="89"/>
      <c r="P48" s="0"/>
      <c r="Q48" s="0"/>
      <c r="R48" s="0"/>
      <c r="S48" s="0"/>
      <c r="T48" s="0"/>
      <c r="U48" s="0"/>
      <c r="V48" s="91"/>
    </row>
    <row r="49" customFormat="false" ht="14.4" hidden="false" customHeight="false" outlineLevel="0" collapsed="false">
      <c r="B49" s="87"/>
      <c r="C49" s="0"/>
      <c r="D49" s="105"/>
      <c r="E49" s="105"/>
      <c r="F49" s="131" t="s">
        <v>41</v>
      </c>
      <c r="G49" s="158" t="n">
        <f aca="false">11500*1.6</f>
        <v>18400</v>
      </c>
      <c r="H49" s="129"/>
      <c r="I49" s="57"/>
      <c r="J49" s="125"/>
      <c r="K49" s="125"/>
      <c r="L49" s="125"/>
      <c r="M49" s="89"/>
      <c r="N49" s="89"/>
      <c r="O49" s="89"/>
      <c r="P49" s="0"/>
      <c r="Q49" s="0"/>
      <c r="R49" s="0"/>
      <c r="S49" s="0"/>
      <c r="T49" s="0"/>
      <c r="U49" s="0"/>
      <c r="V49" s="91"/>
    </row>
    <row r="50" customFormat="false" ht="14.4" hidden="false" customHeight="false" outlineLevel="0" collapsed="false">
      <c r="B50" s="87"/>
      <c r="C50" s="0"/>
      <c r="D50" s="138"/>
      <c r="E50" s="139"/>
      <c r="F50" s="139"/>
      <c r="G50" s="0"/>
      <c r="H50" s="125"/>
      <c r="I50" s="138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91"/>
    </row>
    <row r="51" customFormat="false" ht="15" hidden="false" customHeight="false" outlineLevel="0" collapsed="false">
      <c r="B51" s="87"/>
      <c r="C51" s="0"/>
      <c r="D51" s="138"/>
      <c r="E51" s="139"/>
      <c r="F51" s="139"/>
      <c r="G51" s="0"/>
      <c r="H51" s="125"/>
      <c r="I51" s="138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91"/>
    </row>
    <row r="52" customFormat="false" ht="14.4" hidden="false" customHeight="false" outlineLevel="0" collapsed="false">
      <c r="B52" s="87"/>
      <c r="C52" s="0"/>
      <c r="D52" s="138"/>
      <c r="E52" s="139"/>
      <c r="F52" s="163" t="s">
        <v>123</v>
      </c>
      <c r="G52" s="163" t="s">
        <v>124</v>
      </c>
      <c r="H52" s="163"/>
      <c r="I52" s="163"/>
      <c r="J52" s="163" t="s">
        <v>125</v>
      </c>
      <c r="K52" s="163"/>
      <c r="L52" s="163"/>
      <c r="M52" s="163" t="s">
        <v>126</v>
      </c>
      <c r="N52" s="163"/>
      <c r="O52" s="163"/>
      <c r="P52" s="179" t="s">
        <v>127</v>
      </c>
      <c r="Q52" s="179"/>
      <c r="R52" s="179"/>
      <c r="S52" s="0"/>
      <c r="T52" s="0"/>
      <c r="U52" s="0"/>
      <c r="V52" s="91"/>
    </row>
    <row r="53" customFormat="false" ht="14.4" hidden="false" customHeight="false" outlineLevel="0" collapsed="false">
      <c r="B53" s="87"/>
      <c r="C53" s="0"/>
      <c r="D53" s="138"/>
      <c r="E53" s="139"/>
      <c r="F53" s="190" t="n">
        <f aca="false">G19+G26+G40+G49</f>
        <v>80000</v>
      </c>
      <c r="G53" s="80"/>
      <c r="H53" s="80"/>
      <c r="I53" s="80"/>
      <c r="J53" s="80"/>
      <c r="K53" s="80"/>
      <c r="L53" s="80"/>
      <c r="M53" s="80"/>
      <c r="N53" s="80"/>
      <c r="O53" s="80"/>
      <c r="P53" s="191"/>
      <c r="Q53" s="191"/>
      <c r="R53" s="191"/>
      <c r="S53" s="0"/>
      <c r="T53" s="0"/>
      <c r="U53" s="0"/>
      <c r="V53" s="91"/>
    </row>
    <row r="54" customFormat="false" ht="15" hidden="false" customHeight="false" outlineLevel="0" collapsed="false">
      <c r="B54" s="172"/>
      <c r="C54" s="173"/>
      <c r="D54" s="173"/>
      <c r="E54" s="173"/>
      <c r="F54" s="192"/>
      <c r="G54" s="19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4"/>
    </row>
  </sheetData>
  <mergeCells count="27">
    <mergeCell ref="B2:V2"/>
    <mergeCell ref="B3:V3"/>
    <mergeCell ref="G6:I6"/>
    <mergeCell ref="P6:U6"/>
    <mergeCell ref="G7:I7"/>
    <mergeCell ref="D9:E19"/>
    <mergeCell ref="C11:C19"/>
    <mergeCell ref="F11:F13"/>
    <mergeCell ref="G19:J19"/>
    <mergeCell ref="D22:E26"/>
    <mergeCell ref="G26:J26"/>
    <mergeCell ref="D30:E40"/>
    <mergeCell ref="F32:F34"/>
    <mergeCell ref="G37:I37"/>
    <mergeCell ref="G38:I38"/>
    <mergeCell ref="G39:I39"/>
    <mergeCell ref="G40:I40"/>
    <mergeCell ref="D43:E49"/>
    <mergeCell ref="F44:F45"/>
    <mergeCell ref="G52:I52"/>
    <mergeCell ref="J52:L52"/>
    <mergeCell ref="M52:O52"/>
    <mergeCell ref="P52:R52"/>
    <mergeCell ref="G53:I53"/>
    <mergeCell ref="J53:L53"/>
    <mergeCell ref="M53:O53"/>
    <mergeCell ref="P53:R53"/>
  </mergeCells>
  <printOptions headings="false" gridLines="false" gridLinesSet="true" horizontalCentered="true" verticalCentered="true"/>
  <pageMargins left="0.7" right="0.7" top="0.75" bottom="0.75" header="0.511805555555555" footer="0.511805555555555"/>
  <pageSetup paperSize="1" scale="47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V68"/>
  <sheetViews>
    <sheetView windowProtection="false" showFormulas="false" showGridLines="true" showRowColHeaders="true" showZeros="true" rightToLeft="false" tabSelected="false" showOutlineSymbols="true" defaultGridColor="true" view="pageBreakPreview" topLeftCell="A13" colorId="64" zoomScale="100" zoomScaleNormal="75" zoomScalePageLayoutView="100" workbookViewId="0">
      <selection pane="topLeft" activeCell="S5" activeCellId="0" sqref="S5"/>
    </sheetView>
  </sheetViews>
  <sheetFormatPr defaultRowHeight="14.4"/>
  <cols>
    <col collapsed="false" hidden="false" max="1" min="1" style="184" width="9.11336032388664"/>
    <col collapsed="false" hidden="false" max="2" min="2" style="84" width="5.10526315789474"/>
    <col collapsed="false" hidden="false" max="3" min="3" style="184" width="7.66396761133603"/>
    <col collapsed="false" hidden="false" max="4" min="4" style="184" width="21.331983805668"/>
    <col collapsed="false" hidden="false" max="5" min="5" style="184" width="10.1133603238866"/>
    <col collapsed="false" hidden="false" max="6" min="6" style="184" width="33.336032388664"/>
    <col collapsed="false" hidden="false" max="7" min="7" style="184" width="10.331983805668"/>
    <col collapsed="false" hidden="false" max="8" min="8" style="184" width="9.99595141700405"/>
    <col collapsed="false" hidden="false" max="9" min="9" style="184" width="10.1133603238866"/>
    <col collapsed="false" hidden="false" max="10" min="10" style="184" width="10.4412955465587"/>
    <col collapsed="false" hidden="false" max="11" min="11" style="184" width="9.66396761133603"/>
    <col collapsed="false" hidden="false" max="12" min="12" style="184" width="10.1133603238866"/>
    <col collapsed="false" hidden="false" max="13" min="13" style="184" width="6.33603238866397"/>
    <col collapsed="false" hidden="false" max="14" min="14" style="184" width="5.33603238866397"/>
    <col collapsed="false" hidden="false" max="15" min="15" style="184" width="6.4412955465587"/>
    <col collapsed="false" hidden="false" max="16" min="16" style="184" width="5"/>
    <col collapsed="false" hidden="false" max="17" min="17" style="184" width="8.33198380566802"/>
    <col collapsed="false" hidden="false" max="18" min="18" style="184" width="4.88663967611336"/>
    <col collapsed="false" hidden="false" max="19" min="19" style="184" width="7.33603238866397"/>
    <col collapsed="false" hidden="false" max="20" min="20" style="184" width="7"/>
    <col collapsed="false" hidden="false" max="21" min="21" style="184" width="0.105263157894737"/>
    <col collapsed="false" hidden="false" max="22" min="22" style="184" width="2.88663967611336"/>
    <col collapsed="false" hidden="false" max="257" min="23" style="184" width="9.11336032388664"/>
    <col collapsed="false" hidden="false" max="258" min="258" style="184" width="5.10526315789474"/>
    <col collapsed="false" hidden="false" max="259" min="259" style="184" width="7.66396761133603"/>
    <col collapsed="false" hidden="false" max="260" min="260" style="184" width="21.331983805668"/>
    <col collapsed="false" hidden="false" max="261" min="261" style="184" width="6.88259109311741"/>
    <col collapsed="false" hidden="false" max="262" min="262" style="184" width="27.663967611336"/>
    <col collapsed="false" hidden="false" max="263" min="263" style="184" width="8"/>
    <col collapsed="false" hidden="false" max="264" min="264" style="184" width="6.10526315789474"/>
    <col collapsed="false" hidden="false" max="265" min="265" style="184" width="9"/>
    <col collapsed="false" hidden="false" max="266" min="266" style="184" width="2"/>
    <col collapsed="false" hidden="false" max="267" min="267" style="184" width="9.11336032388664"/>
    <col collapsed="false" hidden="false" max="268" min="268" style="184" width="8"/>
    <col collapsed="false" hidden="false" max="269" min="269" style="184" width="9"/>
    <col collapsed="false" hidden="false" max="270" min="270" style="184" width="1.5587044534413"/>
    <col collapsed="false" hidden="false" max="271" min="271" style="184" width="8.4412955465587"/>
    <col collapsed="false" hidden="false" max="272" min="272" style="184" width="5.55465587044534"/>
    <col collapsed="false" hidden="false" max="273" min="273" style="184" width="7.88259109311741"/>
    <col collapsed="false" hidden="false" max="274" min="274" style="184" width="1.10526315789474"/>
    <col collapsed="false" hidden="false" max="275" min="275" style="184" width="7.88259109311741"/>
    <col collapsed="false" hidden="false" max="276" min="276" style="184" width="5.4412955465587"/>
    <col collapsed="false" hidden="false" max="277" min="277" style="184" width="9.11336032388664"/>
    <col collapsed="false" hidden="false" max="278" min="278" style="184" width="1.10526315789474"/>
    <col collapsed="false" hidden="false" max="513" min="279" style="184" width="9.11336032388664"/>
    <col collapsed="false" hidden="false" max="514" min="514" style="184" width="5.10526315789474"/>
    <col collapsed="false" hidden="false" max="515" min="515" style="184" width="7.66396761133603"/>
    <col collapsed="false" hidden="false" max="516" min="516" style="184" width="21.331983805668"/>
    <col collapsed="false" hidden="false" max="517" min="517" style="184" width="6.88259109311741"/>
    <col collapsed="false" hidden="false" max="518" min="518" style="184" width="27.663967611336"/>
    <col collapsed="false" hidden="false" max="519" min="519" style="184" width="8"/>
    <col collapsed="false" hidden="false" max="520" min="520" style="184" width="6.10526315789474"/>
    <col collapsed="false" hidden="false" max="521" min="521" style="184" width="9"/>
    <col collapsed="false" hidden="false" max="522" min="522" style="184" width="2"/>
    <col collapsed="false" hidden="false" max="523" min="523" style="184" width="9.11336032388664"/>
    <col collapsed="false" hidden="false" max="524" min="524" style="184" width="8"/>
    <col collapsed="false" hidden="false" max="525" min="525" style="184" width="9"/>
    <col collapsed="false" hidden="false" max="526" min="526" style="184" width="1.5587044534413"/>
    <col collapsed="false" hidden="false" max="527" min="527" style="184" width="8.4412955465587"/>
    <col collapsed="false" hidden="false" max="528" min="528" style="184" width="5.55465587044534"/>
    <col collapsed="false" hidden="false" max="529" min="529" style="184" width="7.88259109311741"/>
    <col collapsed="false" hidden="false" max="530" min="530" style="184" width="1.10526315789474"/>
    <col collapsed="false" hidden="false" max="531" min="531" style="184" width="7.88259109311741"/>
    <col collapsed="false" hidden="false" max="532" min="532" style="184" width="5.4412955465587"/>
    <col collapsed="false" hidden="false" max="533" min="533" style="184" width="9.11336032388664"/>
    <col collapsed="false" hidden="false" max="534" min="534" style="184" width="1.10526315789474"/>
    <col collapsed="false" hidden="false" max="769" min="535" style="184" width="9.11336032388664"/>
    <col collapsed="false" hidden="false" max="770" min="770" style="184" width="5.10526315789474"/>
    <col collapsed="false" hidden="false" max="771" min="771" style="184" width="7.66396761133603"/>
    <col collapsed="false" hidden="false" max="772" min="772" style="184" width="21.331983805668"/>
    <col collapsed="false" hidden="false" max="773" min="773" style="184" width="6.88259109311741"/>
    <col collapsed="false" hidden="false" max="774" min="774" style="184" width="27.663967611336"/>
    <col collapsed="false" hidden="false" max="775" min="775" style="184" width="8"/>
    <col collapsed="false" hidden="false" max="776" min="776" style="184" width="6.10526315789474"/>
    <col collapsed="false" hidden="false" max="777" min="777" style="184" width="9"/>
    <col collapsed="false" hidden="false" max="778" min="778" style="184" width="2"/>
    <col collapsed="false" hidden="false" max="779" min="779" style="184" width="9.11336032388664"/>
    <col collapsed="false" hidden="false" max="780" min="780" style="184" width="8"/>
    <col collapsed="false" hidden="false" max="781" min="781" style="184" width="9"/>
    <col collapsed="false" hidden="false" max="782" min="782" style="184" width="1.5587044534413"/>
    <col collapsed="false" hidden="false" max="783" min="783" style="184" width="8.4412955465587"/>
    <col collapsed="false" hidden="false" max="784" min="784" style="184" width="5.55465587044534"/>
    <col collapsed="false" hidden="false" max="785" min="785" style="184" width="7.88259109311741"/>
    <col collapsed="false" hidden="false" max="786" min="786" style="184" width="1.10526315789474"/>
    <col collapsed="false" hidden="false" max="787" min="787" style="184" width="7.88259109311741"/>
    <col collapsed="false" hidden="false" max="788" min="788" style="184" width="5.4412955465587"/>
    <col collapsed="false" hidden="false" max="789" min="789" style="184" width="9.11336032388664"/>
    <col collapsed="false" hidden="false" max="790" min="790" style="184" width="1.10526315789474"/>
    <col collapsed="false" hidden="false" max="1025" min="791" style="184" width="9.11336032388664"/>
  </cols>
  <sheetData>
    <row r="1" customFormat="false" ht="1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</row>
    <row r="2" customFormat="false" ht="14.4" hidden="false" customHeight="false" outlineLevel="0" collapsed="false">
      <c r="B2" s="85" t="s">
        <v>135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customFormat="false" ht="14.4" hidden="false" customHeight="false" outlineLevel="0" collapsed="false">
      <c r="B3" s="86" t="s">
        <v>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customFormat="false" ht="14.4" hidden="false" customHeight="false" outlineLevel="0" collapsed="false">
      <c r="B4" s="87"/>
      <c r="C4" s="88" t="s">
        <v>3</v>
      </c>
      <c r="D4" s="89" t="s">
        <v>72</v>
      </c>
      <c r="E4" s="89"/>
      <c r="F4" s="90" t="s">
        <v>5</v>
      </c>
      <c r="G4" s="89" t="s">
        <v>136</v>
      </c>
      <c r="H4" s="0"/>
      <c r="I4" s="89"/>
      <c r="J4" s="88"/>
      <c r="K4" s="0"/>
      <c r="L4" s="90"/>
      <c r="M4" s="0"/>
      <c r="N4" s="5"/>
      <c r="O4" s="7"/>
      <c r="P4" s="7" t="s">
        <v>8</v>
      </c>
      <c r="Q4" s="5" t="s">
        <v>9</v>
      </c>
      <c r="R4" s="89"/>
      <c r="S4" s="0"/>
      <c r="T4" s="90"/>
      <c r="U4" s="90"/>
      <c r="V4" s="91"/>
    </row>
    <row r="5" customFormat="false" ht="14.4" hidden="false" customHeight="false" outlineLevel="0" collapsed="false">
      <c r="B5" s="87"/>
      <c r="C5" s="0"/>
      <c r="D5" s="0"/>
      <c r="E5" s="0"/>
      <c r="F5" s="0"/>
      <c r="G5" s="89" t="s">
        <v>137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185" t="s">
        <v>138</v>
      </c>
      <c r="T5" s="0"/>
      <c r="U5" s="0"/>
      <c r="V5" s="91"/>
    </row>
    <row r="6" customFormat="false" ht="15.6" hidden="false" customHeight="false" outlineLevel="0" collapsed="false">
      <c r="B6" s="87"/>
      <c r="C6" s="0"/>
      <c r="D6" s="0"/>
      <c r="E6" s="0"/>
      <c r="F6" s="0"/>
      <c r="G6" s="89"/>
      <c r="H6" s="0"/>
      <c r="I6" s="0"/>
      <c r="J6" s="0"/>
      <c r="K6" s="0"/>
      <c r="L6" s="0"/>
      <c r="M6" s="0"/>
      <c r="N6" s="0"/>
      <c r="O6" s="0"/>
      <c r="P6" s="0"/>
      <c r="Q6" s="9"/>
      <c r="R6" s="0"/>
      <c r="S6" s="0"/>
      <c r="T6" s="0"/>
      <c r="U6" s="0"/>
      <c r="V6" s="91"/>
    </row>
    <row r="7" customFormat="false" ht="14.4" hidden="false" customHeight="false" outlineLevel="0" collapsed="false">
      <c r="B7" s="87"/>
      <c r="C7" s="92" t="s">
        <v>75</v>
      </c>
      <c r="D7" s="93" t="s">
        <v>139</v>
      </c>
      <c r="E7" s="57"/>
      <c r="F7" s="99" t="s">
        <v>10</v>
      </c>
      <c r="G7" s="95" t="s">
        <v>9</v>
      </c>
      <c r="H7" s="95"/>
      <c r="I7" s="95"/>
      <c r="J7" s="96"/>
      <c r="K7" s="94"/>
      <c r="L7" s="97"/>
      <c r="M7" s="98"/>
      <c r="N7" s="97"/>
      <c r="O7" s="99" t="s">
        <v>77</v>
      </c>
      <c r="P7" s="95" t="s">
        <v>78</v>
      </c>
      <c r="Q7" s="95"/>
      <c r="R7" s="95"/>
      <c r="S7" s="95"/>
      <c r="T7" s="95"/>
      <c r="U7" s="95"/>
      <c r="V7" s="91"/>
    </row>
    <row r="8" customFormat="false" ht="14.4" hidden="false" customHeight="false" outlineLevel="0" collapsed="false">
      <c r="B8" s="87"/>
      <c r="C8" s="0"/>
      <c r="D8" s="0"/>
      <c r="E8" s="0"/>
      <c r="F8" s="100" t="s">
        <v>11</v>
      </c>
      <c r="G8" s="101" t="s">
        <v>9</v>
      </c>
      <c r="H8" s="101"/>
      <c r="I8" s="101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91"/>
    </row>
    <row r="9" customFormat="false" ht="14.4" hidden="false" customHeight="false" outlineLevel="0" collapsed="false">
      <c r="B9" s="103"/>
      <c r="C9" s="0"/>
      <c r="D9" s="0"/>
      <c r="E9" s="0"/>
      <c r="F9" s="0"/>
      <c r="G9" s="0"/>
      <c r="H9" s="0"/>
      <c r="I9" s="0"/>
      <c r="J9" s="0"/>
      <c r="K9" s="0"/>
      <c r="L9" s="0"/>
      <c r="M9" s="89"/>
      <c r="N9" s="89"/>
      <c r="O9" s="89"/>
      <c r="P9" s="89"/>
      <c r="Q9" s="89"/>
      <c r="R9" s="89"/>
      <c r="S9" s="89"/>
      <c r="T9" s="89"/>
      <c r="U9" s="89"/>
      <c r="V9" s="91"/>
    </row>
    <row r="10" customFormat="false" ht="14.4" hidden="false" customHeight="true" outlineLevel="0" collapsed="false">
      <c r="B10" s="104" t="s">
        <v>117</v>
      </c>
      <c r="C10" s="0"/>
      <c r="D10" s="105" t="s">
        <v>80</v>
      </c>
      <c r="E10" s="105"/>
      <c r="F10" s="57" t="s">
        <v>81</v>
      </c>
      <c r="G10" s="106" t="n">
        <v>43891</v>
      </c>
      <c r="H10" s="107" t="s">
        <v>32</v>
      </c>
      <c r="I10" s="194" t="n">
        <v>43982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1"/>
    </row>
    <row r="11" customFormat="false" ht="17.4" hidden="false" customHeight="false" outlineLevel="0" collapsed="false">
      <c r="B11" s="87"/>
      <c r="C11" s="110"/>
      <c r="D11" s="105"/>
      <c r="E11" s="105"/>
      <c r="F11" s="120" t="s">
        <v>33</v>
      </c>
      <c r="G11" s="142" t="s">
        <v>34</v>
      </c>
      <c r="H11" s="143"/>
      <c r="I11" s="143"/>
      <c r="J11" s="54"/>
      <c r="K11" s="122"/>
      <c r="L11" s="123"/>
      <c r="M11" s="123"/>
      <c r="N11" s="123"/>
      <c r="O11" s="187"/>
      <c r="P11" s="123"/>
      <c r="Q11" s="123"/>
      <c r="R11" s="0"/>
      <c r="S11" s="116"/>
      <c r="T11" s="117"/>
      <c r="U11" s="118"/>
      <c r="V11" s="91"/>
    </row>
    <row r="12" customFormat="false" ht="14.4" hidden="false" customHeight="false" outlineLevel="0" collapsed="false">
      <c r="B12" s="87"/>
      <c r="C12" s="110"/>
      <c r="D12" s="105"/>
      <c r="E12" s="105"/>
      <c r="F12" s="129" t="s">
        <v>88</v>
      </c>
      <c r="G12" s="158" t="n">
        <v>200</v>
      </c>
      <c r="H12" s="94"/>
      <c r="I12" s="195"/>
      <c r="J12" s="90"/>
      <c r="K12" s="90"/>
      <c r="L12" s="90"/>
      <c r="M12" s="89"/>
      <c r="N12" s="0"/>
      <c r="O12" s="90"/>
      <c r="P12" s="125"/>
      <c r="Q12" s="89"/>
      <c r="R12" s="0"/>
      <c r="S12" s="126"/>
      <c r="T12" s="126"/>
      <c r="U12" s="127"/>
      <c r="V12" s="91"/>
    </row>
    <row r="13" customFormat="false" ht="14.4" hidden="false" customHeight="false" outlineLevel="0" collapsed="false">
      <c r="B13" s="87"/>
      <c r="C13" s="110"/>
      <c r="D13" s="105"/>
      <c r="E13" s="105"/>
      <c r="F13" s="57" t="s">
        <v>38</v>
      </c>
      <c r="G13" s="158" t="n">
        <v>50</v>
      </c>
      <c r="H13" s="94"/>
      <c r="I13" s="195"/>
      <c r="J13" s="90"/>
      <c r="K13" s="90"/>
      <c r="L13" s="90"/>
      <c r="M13" s="89"/>
      <c r="N13" s="0"/>
      <c r="O13" s="90"/>
      <c r="P13" s="125"/>
      <c r="Q13" s="89"/>
      <c r="R13" s="0"/>
      <c r="S13" s="126"/>
      <c r="T13" s="126"/>
      <c r="U13" s="127"/>
      <c r="V13" s="91"/>
    </row>
    <row r="14" customFormat="false" ht="14.4" hidden="false" customHeight="false" outlineLevel="0" collapsed="false">
      <c r="B14" s="87"/>
      <c r="C14" s="110"/>
      <c r="D14" s="105"/>
      <c r="E14" s="105"/>
      <c r="F14" s="57" t="s">
        <v>47</v>
      </c>
      <c r="G14" s="158" t="n">
        <f aca="false">G15/(G12-G13)</f>
        <v>150</v>
      </c>
      <c r="H14" s="94"/>
      <c r="I14" s="195"/>
      <c r="J14" s="90"/>
      <c r="K14" s="90"/>
      <c r="L14" s="90"/>
      <c r="M14" s="89"/>
      <c r="N14" s="0"/>
      <c r="O14" s="90"/>
      <c r="P14" s="125"/>
      <c r="Q14" s="89"/>
      <c r="R14" s="0"/>
      <c r="S14" s="126"/>
      <c r="T14" s="126"/>
      <c r="U14" s="127"/>
      <c r="V14" s="91"/>
    </row>
    <row r="15" customFormat="false" ht="14.4" hidden="false" customHeight="false" outlineLevel="0" collapsed="false">
      <c r="B15" s="87"/>
      <c r="C15" s="110"/>
      <c r="D15" s="105"/>
      <c r="E15" s="105"/>
      <c r="F15" s="57" t="s">
        <v>41</v>
      </c>
      <c r="G15" s="158" t="n">
        <v>22500</v>
      </c>
      <c r="H15" s="94"/>
      <c r="I15" s="195"/>
      <c r="J15" s="90"/>
      <c r="K15" s="90"/>
      <c r="L15" s="90"/>
      <c r="M15" s="89"/>
      <c r="N15" s="0"/>
      <c r="O15" s="90"/>
      <c r="P15" s="125"/>
      <c r="Q15" s="89"/>
      <c r="R15" s="0"/>
      <c r="S15" s="126"/>
      <c r="T15" s="126"/>
      <c r="U15" s="127"/>
      <c r="V15" s="91"/>
    </row>
    <row r="16" customFormat="false" ht="14.4" hidden="false" customHeight="false" outlineLevel="0" collapsed="false">
      <c r="B16" s="87"/>
      <c r="C16" s="0"/>
      <c r="D16" s="0"/>
      <c r="E16" s="0"/>
      <c r="F16" s="0"/>
      <c r="G16" s="0"/>
      <c r="H16" s="0"/>
      <c r="I16" s="0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1"/>
    </row>
    <row r="17" customFormat="false" ht="14.4" hidden="false" customHeight="false" outlineLevel="0" collapsed="false">
      <c r="B17" s="87"/>
      <c r="C17" s="0"/>
      <c r="D17" s="0"/>
      <c r="E17" s="0"/>
      <c r="F17" s="0"/>
      <c r="G17" s="0"/>
      <c r="H17" s="0"/>
      <c r="I17" s="0"/>
      <c r="J17" s="0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1"/>
    </row>
    <row r="18" customFormat="false" ht="14.4" hidden="false" customHeight="true" outlineLevel="0" collapsed="false">
      <c r="B18" s="104" t="s">
        <v>90</v>
      </c>
      <c r="C18" s="0"/>
      <c r="D18" s="105" t="s">
        <v>140</v>
      </c>
      <c r="E18" s="105"/>
      <c r="F18" s="57" t="s">
        <v>81</v>
      </c>
      <c r="G18" s="106" t="n">
        <v>43831</v>
      </c>
      <c r="H18" s="107" t="s">
        <v>32</v>
      </c>
      <c r="I18" s="108" t="n">
        <v>43951</v>
      </c>
      <c r="J18" s="53"/>
      <c r="K18" s="53"/>
      <c r="L18" s="53"/>
      <c r="M18" s="89"/>
      <c r="N18" s="89"/>
      <c r="O18" s="89"/>
      <c r="P18" s="0"/>
      <c r="Q18" s="0"/>
      <c r="R18" s="0"/>
      <c r="S18" s="0"/>
      <c r="T18" s="0"/>
      <c r="U18" s="0"/>
      <c r="V18" s="91"/>
    </row>
    <row r="19" customFormat="false" ht="14.4" hidden="false" customHeight="false" outlineLevel="0" collapsed="false">
      <c r="B19" s="104"/>
      <c r="C19" s="0"/>
      <c r="D19" s="105"/>
      <c r="E19" s="105"/>
      <c r="F19" s="0"/>
      <c r="G19" s="109" t="s">
        <v>82</v>
      </c>
      <c r="H19" s="109" t="s">
        <v>83</v>
      </c>
      <c r="I19" s="109" t="s">
        <v>84</v>
      </c>
      <c r="J19" s="109" t="s">
        <v>85</v>
      </c>
      <c r="K19" s="196"/>
      <c r="L19" s="196"/>
      <c r="M19" s="89"/>
      <c r="N19" s="89"/>
      <c r="O19" s="89"/>
      <c r="P19" s="0"/>
      <c r="Q19" s="0"/>
      <c r="R19" s="0"/>
      <c r="S19" s="0"/>
      <c r="T19" s="0"/>
      <c r="U19" s="0"/>
      <c r="V19" s="91"/>
    </row>
    <row r="20" customFormat="false" ht="14.4" hidden="false" customHeight="false" outlineLevel="0" collapsed="false">
      <c r="B20" s="87"/>
      <c r="C20" s="110"/>
      <c r="D20" s="105"/>
      <c r="E20" s="105"/>
      <c r="F20" s="111" t="s">
        <v>86</v>
      </c>
      <c r="G20" s="112" t="n">
        <v>43831</v>
      </c>
      <c r="H20" s="112" t="n">
        <v>43862</v>
      </c>
      <c r="I20" s="112" t="n">
        <v>43891</v>
      </c>
      <c r="J20" s="112" t="n">
        <v>43922</v>
      </c>
      <c r="K20" s="197"/>
      <c r="L20" s="197"/>
      <c r="M20" s="114"/>
      <c r="N20" s="0"/>
      <c r="O20" s="113"/>
      <c r="P20" s="0"/>
      <c r="Q20" s="0"/>
      <c r="R20" s="0"/>
      <c r="S20" s="0"/>
      <c r="T20" s="0"/>
      <c r="U20" s="0"/>
      <c r="V20" s="91"/>
    </row>
    <row r="21" customFormat="false" ht="14.4" hidden="false" customHeight="false" outlineLevel="0" collapsed="false">
      <c r="B21" s="104"/>
      <c r="C21" s="110"/>
      <c r="D21" s="105"/>
      <c r="E21" s="105"/>
      <c r="F21" s="111"/>
      <c r="G21" s="119" t="s">
        <v>32</v>
      </c>
      <c r="H21" s="119" t="s">
        <v>32</v>
      </c>
      <c r="I21" s="119" t="s">
        <v>32</v>
      </c>
      <c r="J21" s="119" t="s">
        <v>32</v>
      </c>
      <c r="K21" s="198"/>
      <c r="L21" s="198"/>
      <c r="M21" s="114"/>
      <c r="N21" s="0"/>
      <c r="O21" s="113"/>
      <c r="P21" s="0"/>
      <c r="Q21" s="0"/>
      <c r="R21" s="0"/>
      <c r="S21" s="0"/>
      <c r="T21" s="0"/>
      <c r="U21" s="0"/>
      <c r="V21" s="91"/>
    </row>
    <row r="22" customFormat="false" ht="14.4" hidden="false" customHeight="false" outlineLevel="0" collapsed="false">
      <c r="B22" s="104"/>
      <c r="C22" s="110"/>
      <c r="D22" s="105"/>
      <c r="E22" s="105"/>
      <c r="F22" s="111"/>
      <c r="G22" s="199" t="n">
        <v>43861</v>
      </c>
      <c r="H22" s="199" t="n">
        <v>43889</v>
      </c>
      <c r="I22" s="199" t="n">
        <v>43921</v>
      </c>
      <c r="J22" s="199" t="n">
        <v>43966</v>
      </c>
      <c r="K22" s="198"/>
      <c r="L22" s="198"/>
      <c r="M22" s="114"/>
      <c r="N22" s="0"/>
      <c r="O22" s="113"/>
      <c r="P22" s="0"/>
      <c r="Q22" s="0"/>
      <c r="R22" s="0"/>
      <c r="S22" s="0"/>
      <c r="T22" s="0"/>
      <c r="U22" s="0"/>
      <c r="V22" s="91"/>
    </row>
    <row r="23" customFormat="false" ht="15.6" hidden="false" customHeight="false" outlineLevel="0" collapsed="false">
      <c r="B23" s="87"/>
      <c r="C23" s="110"/>
      <c r="D23" s="105"/>
      <c r="E23" s="105"/>
      <c r="F23" s="120" t="s">
        <v>33</v>
      </c>
      <c r="G23" s="147" t="s">
        <v>141</v>
      </c>
      <c r="H23" s="54"/>
      <c r="I23" s="54"/>
      <c r="J23" s="54"/>
      <c r="K23" s="200" t="s">
        <v>142</v>
      </c>
      <c r="L23" s="201"/>
      <c r="M23" s="123"/>
      <c r="N23" s="123"/>
      <c r="O23" s="123"/>
      <c r="P23" s="0"/>
      <c r="Q23" s="0"/>
      <c r="R23" s="0"/>
      <c r="S23" s="0"/>
      <c r="T23" s="0"/>
      <c r="U23" s="0"/>
      <c r="V23" s="91"/>
    </row>
    <row r="24" customFormat="false" ht="14.4" hidden="false" customHeight="false" outlineLevel="0" collapsed="false">
      <c r="B24" s="87"/>
      <c r="C24" s="110"/>
      <c r="D24" s="105"/>
      <c r="E24" s="105"/>
      <c r="F24" s="57" t="s">
        <v>143</v>
      </c>
      <c r="G24" s="130" t="n">
        <v>3</v>
      </c>
      <c r="H24" s="130" t="n">
        <v>3</v>
      </c>
      <c r="I24" s="130" t="n">
        <v>3</v>
      </c>
      <c r="J24" s="130" t="n">
        <v>3</v>
      </c>
      <c r="K24" s="202"/>
      <c r="L24" s="202"/>
      <c r="M24" s="89"/>
      <c r="N24" s="0"/>
      <c r="O24" s="90"/>
      <c r="P24" s="0"/>
      <c r="Q24" s="0"/>
      <c r="R24" s="0"/>
      <c r="S24" s="0"/>
      <c r="T24" s="0"/>
      <c r="U24" s="0"/>
      <c r="V24" s="91"/>
    </row>
    <row r="25" customFormat="false" ht="14.4" hidden="false" customHeight="false" outlineLevel="0" collapsed="false">
      <c r="B25" s="87"/>
      <c r="C25" s="110"/>
      <c r="D25" s="105"/>
      <c r="E25" s="105"/>
      <c r="F25" s="57" t="s">
        <v>94</v>
      </c>
      <c r="G25" s="124" t="n">
        <v>15000</v>
      </c>
      <c r="H25" s="124" t="n">
        <v>20000</v>
      </c>
      <c r="I25" s="124" t="n">
        <v>25000</v>
      </c>
      <c r="J25" s="124" t="n">
        <v>30000</v>
      </c>
      <c r="K25" s="202"/>
      <c r="L25" s="202"/>
      <c r="M25" s="89"/>
      <c r="N25" s="0"/>
      <c r="O25" s="90"/>
      <c r="P25" s="0"/>
      <c r="Q25" s="0"/>
      <c r="R25" s="0"/>
      <c r="S25" s="0"/>
      <c r="T25" s="0"/>
      <c r="U25" s="0"/>
      <c r="V25" s="91"/>
    </row>
    <row r="26" customFormat="false" ht="14.4" hidden="false" customHeight="false" outlineLevel="0" collapsed="false">
      <c r="B26" s="87"/>
      <c r="C26" s="110"/>
      <c r="D26" s="105"/>
      <c r="E26" s="105"/>
      <c r="F26" s="129" t="s">
        <v>41</v>
      </c>
      <c r="G26" s="130" t="n">
        <f aca="false">J25</f>
        <v>30000</v>
      </c>
      <c r="H26" s="130"/>
      <c r="I26" s="130"/>
      <c r="J26" s="130"/>
      <c r="K26" s="196"/>
      <c r="L26" s="196"/>
      <c r="M26" s="89"/>
      <c r="N26" s="0"/>
      <c r="O26" s="90"/>
      <c r="P26" s="0"/>
      <c r="Q26" s="0"/>
      <c r="R26" s="0"/>
      <c r="S26" s="0"/>
      <c r="T26" s="0"/>
      <c r="U26" s="0"/>
      <c r="V26" s="91"/>
    </row>
    <row r="27" customFormat="false" ht="14.4" hidden="false" customHeight="false" outlineLevel="0" collapsed="false">
      <c r="B27" s="87"/>
      <c r="C27" s="0"/>
      <c r="D27" s="0"/>
      <c r="E27" s="0"/>
      <c r="F27" s="0"/>
      <c r="G27" s="0"/>
      <c r="H27" s="0"/>
      <c r="I27" s="0"/>
      <c r="J27" s="0"/>
      <c r="K27" s="89"/>
      <c r="L27" s="89"/>
      <c r="M27" s="89"/>
      <c r="N27" s="89"/>
      <c r="O27" s="89"/>
      <c r="P27" s="0"/>
      <c r="Q27" s="0"/>
      <c r="R27" s="0"/>
      <c r="S27" s="0"/>
      <c r="T27" s="0"/>
      <c r="U27" s="0"/>
      <c r="V27" s="91"/>
    </row>
    <row r="28" customFormat="false" ht="14.4" hidden="false" customHeight="false" outlineLevel="0" collapsed="false">
      <c r="B28" s="87"/>
      <c r="C28" s="138" t="s">
        <v>144</v>
      </c>
      <c r="D28" s="139"/>
      <c r="E28" s="139"/>
      <c r="F28" s="0"/>
      <c r="G28" s="125"/>
      <c r="H28" s="138"/>
      <c r="I28" s="0"/>
      <c r="J28" s="90"/>
      <c r="K28" s="89"/>
      <c r="L28" s="89"/>
      <c r="M28" s="89"/>
      <c r="N28" s="89"/>
      <c r="O28" s="89"/>
      <c r="P28" s="0"/>
      <c r="Q28" s="0"/>
      <c r="R28" s="0"/>
      <c r="S28" s="0"/>
      <c r="T28" s="0"/>
      <c r="U28" s="0"/>
      <c r="V28" s="91"/>
    </row>
    <row r="29" customFormat="false" ht="14.4" hidden="false" customHeight="false" outlineLevel="0" collapsed="false">
      <c r="B29" s="87"/>
      <c r="C29" s="0"/>
      <c r="D29" s="0"/>
      <c r="E29" s="0"/>
      <c r="F29" s="0"/>
      <c r="G29" s="0"/>
      <c r="H29" s="0"/>
      <c r="I29" s="0"/>
      <c r="J29" s="0"/>
      <c r="K29" s="89"/>
      <c r="L29" s="89"/>
      <c r="M29" s="89"/>
      <c r="N29" s="89"/>
      <c r="O29" s="89"/>
      <c r="P29" s="0"/>
      <c r="Q29" s="0"/>
      <c r="R29" s="0"/>
      <c r="S29" s="0"/>
      <c r="T29" s="0"/>
      <c r="U29" s="0"/>
      <c r="V29" s="91"/>
    </row>
    <row r="30" customFormat="false" ht="14.4" hidden="false" customHeight="true" outlineLevel="0" collapsed="false">
      <c r="B30" s="104" t="s">
        <v>96</v>
      </c>
      <c r="C30" s="0"/>
      <c r="D30" s="105" t="s">
        <v>145</v>
      </c>
      <c r="E30" s="105"/>
      <c r="F30" s="57" t="s">
        <v>81</v>
      </c>
      <c r="G30" s="106" t="n">
        <v>43967</v>
      </c>
      <c r="H30" s="107" t="s">
        <v>32</v>
      </c>
      <c r="I30" s="108" t="n">
        <v>44089</v>
      </c>
      <c r="J30" s="53"/>
      <c r="K30" s="53"/>
      <c r="L30" s="53"/>
      <c r="M30" s="89"/>
      <c r="N30" s="89"/>
      <c r="O30" s="89"/>
      <c r="P30" s="0"/>
      <c r="Q30" s="0"/>
      <c r="R30" s="0"/>
      <c r="S30" s="0"/>
      <c r="T30" s="0"/>
      <c r="U30" s="0"/>
      <c r="V30" s="91"/>
    </row>
    <row r="31" customFormat="false" ht="14.4" hidden="false" customHeight="false" outlineLevel="0" collapsed="false">
      <c r="B31" s="104"/>
      <c r="C31" s="0"/>
      <c r="D31" s="105"/>
      <c r="E31" s="105"/>
      <c r="F31" s="0"/>
      <c r="G31" s="109" t="s">
        <v>82</v>
      </c>
      <c r="H31" s="109" t="s">
        <v>83</v>
      </c>
      <c r="I31" s="109" t="s">
        <v>84</v>
      </c>
      <c r="J31" s="109" t="s">
        <v>85</v>
      </c>
      <c r="K31" s="89"/>
      <c r="L31" s="89"/>
      <c r="M31" s="89"/>
      <c r="N31" s="89"/>
      <c r="O31" s="89"/>
      <c r="P31" s="0"/>
      <c r="Q31" s="0"/>
      <c r="R31" s="0"/>
      <c r="S31" s="0"/>
      <c r="T31" s="0"/>
      <c r="U31" s="0"/>
      <c r="V31" s="91"/>
    </row>
    <row r="32" customFormat="false" ht="14.4" hidden="false" customHeight="false" outlineLevel="0" collapsed="false">
      <c r="B32" s="87"/>
      <c r="C32" s="110"/>
      <c r="D32" s="105"/>
      <c r="E32" s="105"/>
      <c r="F32" s="111" t="s">
        <v>86</v>
      </c>
      <c r="G32" s="112" t="n">
        <v>43967</v>
      </c>
      <c r="H32" s="112" t="n">
        <v>43998</v>
      </c>
      <c r="I32" s="112" t="n">
        <v>44028</v>
      </c>
      <c r="J32" s="112" t="n">
        <v>44059</v>
      </c>
      <c r="K32" s="203"/>
      <c r="L32" s="203"/>
      <c r="M32" s="89"/>
      <c r="N32" s="89"/>
      <c r="O32" s="89"/>
      <c r="P32" s="0"/>
      <c r="Q32" s="0"/>
      <c r="R32" s="0"/>
      <c r="S32" s="0"/>
      <c r="T32" s="0"/>
      <c r="U32" s="0"/>
      <c r="V32" s="91"/>
    </row>
    <row r="33" customFormat="false" ht="14.4" hidden="false" customHeight="false" outlineLevel="0" collapsed="false">
      <c r="B33" s="104"/>
      <c r="C33" s="110"/>
      <c r="D33" s="105"/>
      <c r="E33" s="105"/>
      <c r="F33" s="111"/>
      <c r="G33" s="119" t="s">
        <v>32</v>
      </c>
      <c r="H33" s="119" t="s">
        <v>32</v>
      </c>
      <c r="I33" s="119" t="s">
        <v>32</v>
      </c>
      <c r="J33" s="119" t="s">
        <v>32</v>
      </c>
      <c r="K33" s="113"/>
      <c r="L33" s="113"/>
      <c r="M33" s="89"/>
      <c r="N33" s="89"/>
      <c r="O33" s="89"/>
      <c r="P33" s="0"/>
      <c r="Q33" s="0"/>
      <c r="R33" s="0"/>
      <c r="S33" s="0"/>
      <c r="T33" s="0"/>
      <c r="U33" s="0"/>
      <c r="V33" s="91"/>
    </row>
    <row r="34" customFormat="false" ht="14.4" hidden="false" customHeight="false" outlineLevel="0" collapsed="false">
      <c r="B34" s="104"/>
      <c r="C34" s="110"/>
      <c r="D34" s="105"/>
      <c r="E34" s="105"/>
      <c r="F34" s="111"/>
      <c r="G34" s="199" t="n">
        <v>43997</v>
      </c>
      <c r="H34" s="199" t="n">
        <v>44027</v>
      </c>
      <c r="I34" s="199" t="n">
        <v>44058</v>
      </c>
      <c r="J34" s="199" t="n">
        <v>44089</v>
      </c>
      <c r="K34" s="113"/>
      <c r="L34" s="113"/>
      <c r="M34" s="89"/>
      <c r="N34" s="89"/>
      <c r="O34" s="89"/>
      <c r="P34" s="0"/>
      <c r="Q34" s="0"/>
      <c r="R34" s="0"/>
      <c r="S34" s="0"/>
      <c r="T34" s="0"/>
      <c r="U34" s="0"/>
      <c r="V34" s="91"/>
    </row>
    <row r="35" customFormat="false" ht="15.6" hidden="false" customHeight="false" outlineLevel="0" collapsed="false">
      <c r="B35" s="87"/>
      <c r="C35" s="110"/>
      <c r="D35" s="105"/>
      <c r="E35" s="105"/>
      <c r="F35" s="120" t="s">
        <v>33</v>
      </c>
      <c r="G35" s="147" t="s">
        <v>141</v>
      </c>
      <c r="H35" s="54"/>
      <c r="I35" s="54"/>
      <c r="J35" s="54"/>
      <c r="K35" s="200" t="s">
        <v>142</v>
      </c>
      <c r="L35" s="122"/>
      <c r="M35" s="89"/>
      <c r="N35" s="89"/>
      <c r="O35" s="89"/>
      <c r="P35" s="0"/>
      <c r="Q35" s="0"/>
      <c r="R35" s="0"/>
      <c r="S35" s="0"/>
      <c r="T35" s="0"/>
      <c r="U35" s="0"/>
      <c r="V35" s="91"/>
    </row>
    <row r="36" customFormat="false" ht="14.4" hidden="false" customHeight="false" outlineLevel="0" collapsed="false">
      <c r="B36" s="87"/>
      <c r="C36" s="110"/>
      <c r="D36" s="105"/>
      <c r="E36" s="105"/>
      <c r="F36" s="57" t="s">
        <v>143</v>
      </c>
      <c r="G36" s="130" t="n">
        <v>3</v>
      </c>
      <c r="H36" s="130" t="n">
        <v>3</v>
      </c>
      <c r="I36" s="130" t="n">
        <v>3</v>
      </c>
      <c r="J36" s="130" t="n">
        <v>3</v>
      </c>
      <c r="K36" s="90"/>
      <c r="L36" s="90"/>
      <c r="M36" s="89"/>
      <c r="N36" s="89"/>
      <c r="O36" s="89"/>
      <c r="P36" s="0"/>
      <c r="Q36" s="0"/>
      <c r="R36" s="0"/>
      <c r="S36" s="0"/>
      <c r="T36" s="0"/>
      <c r="U36" s="0"/>
      <c r="V36" s="91"/>
    </row>
    <row r="37" customFormat="false" ht="14.4" hidden="false" customHeight="false" outlineLevel="0" collapsed="false">
      <c r="B37" s="87"/>
      <c r="C37" s="110"/>
      <c r="D37" s="105"/>
      <c r="E37" s="105"/>
      <c r="F37" s="57" t="s">
        <v>94</v>
      </c>
      <c r="G37" s="124" t="n">
        <v>25000</v>
      </c>
      <c r="H37" s="124" t="n">
        <v>30000</v>
      </c>
      <c r="I37" s="124" t="n">
        <v>35000</v>
      </c>
      <c r="J37" s="124" t="n">
        <v>45000</v>
      </c>
      <c r="K37" s="90"/>
      <c r="L37" s="90"/>
      <c r="M37" s="89"/>
      <c r="N37" s="89"/>
      <c r="O37" s="89"/>
      <c r="P37" s="0"/>
      <c r="Q37" s="0"/>
      <c r="R37" s="0"/>
      <c r="S37" s="0"/>
      <c r="T37" s="0"/>
      <c r="U37" s="0"/>
      <c r="V37" s="91"/>
    </row>
    <row r="38" customFormat="false" ht="14.4" hidden="false" customHeight="false" outlineLevel="0" collapsed="false">
      <c r="B38" s="87"/>
      <c r="C38" s="110"/>
      <c r="D38" s="105"/>
      <c r="E38" s="105"/>
      <c r="F38" s="129" t="s">
        <v>41</v>
      </c>
      <c r="G38" s="130" t="n">
        <f aca="false">J37</f>
        <v>45000</v>
      </c>
      <c r="H38" s="130"/>
      <c r="I38" s="130"/>
      <c r="J38" s="130"/>
      <c r="K38" s="89"/>
      <c r="L38" s="89"/>
      <c r="M38" s="89"/>
      <c r="N38" s="89"/>
      <c r="O38" s="89"/>
      <c r="P38" s="0"/>
      <c r="Q38" s="0"/>
      <c r="R38" s="0"/>
      <c r="S38" s="0"/>
      <c r="T38" s="0"/>
      <c r="U38" s="0"/>
      <c r="V38" s="91"/>
    </row>
    <row r="39" customFormat="false" ht="14.4" hidden="false" customHeight="false" outlineLevel="0" collapsed="false">
      <c r="B39" s="87"/>
      <c r="C39" s="0"/>
      <c r="D39" s="0"/>
      <c r="E39" s="0"/>
      <c r="F39" s="0"/>
      <c r="G39" s="0"/>
      <c r="H39" s="0"/>
      <c r="I39" s="0"/>
      <c r="J39" s="0"/>
      <c r="K39" s="89"/>
      <c r="L39" s="89"/>
      <c r="M39" s="89"/>
      <c r="N39" s="89"/>
      <c r="O39" s="89"/>
      <c r="P39" s="0"/>
      <c r="Q39" s="0"/>
      <c r="R39" s="0"/>
      <c r="S39" s="0"/>
      <c r="T39" s="0"/>
      <c r="U39" s="0"/>
      <c r="V39" s="91"/>
    </row>
    <row r="40" customFormat="false" ht="14.4" hidden="false" customHeight="false" outlineLevel="0" collapsed="false">
      <c r="B40" s="87"/>
      <c r="C40" s="138" t="s">
        <v>146</v>
      </c>
      <c r="D40" s="139"/>
      <c r="E40" s="139"/>
      <c r="F40" s="0"/>
      <c r="G40" s="125"/>
      <c r="H40" s="138"/>
      <c r="I40" s="0"/>
      <c r="J40" s="90"/>
      <c r="K40" s="89"/>
      <c r="L40" s="89"/>
      <c r="M40" s="89"/>
      <c r="N40" s="89"/>
      <c r="O40" s="89"/>
      <c r="P40" s="0"/>
      <c r="Q40" s="0"/>
      <c r="R40" s="0"/>
      <c r="S40" s="0"/>
      <c r="T40" s="0"/>
      <c r="U40" s="0"/>
      <c r="V40" s="91"/>
    </row>
    <row r="41" customFormat="false" ht="14.4" hidden="false" customHeight="false" outlineLevel="0" collapsed="false">
      <c r="B41" s="87"/>
      <c r="C41" s="138"/>
      <c r="D41" s="139"/>
      <c r="E41" s="139"/>
      <c r="F41" s="0"/>
      <c r="G41" s="125"/>
      <c r="H41" s="138"/>
      <c r="I41" s="0"/>
      <c r="J41" s="90"/>
      <c r="K41" s="89"/>
      <c r="L41" s="89"/>
      <c r="M41" s="89"/>
      <c r="N41" s="89"/>
      <c r="O41" s="89"/>
      <c r="P41" s="0"/>
      <c r="Q41" s="0"/>
      <c r="R41" s="0"/>
      <c r="S41" s="0"/>
      <c r="T41" s="0"/>
      <c r="U41" s="0"/>
      <c r="V41" s="91"/>
    </row>
    <row r="42" customFormat="false" ht="14.4" hidden="false" customHeight="false" outlineLevel="0" collapsed="false">
      <c r="B42" s="87"/>
      <c r="C42" s="138"/>
      <c r="D42" s="139"/>
      <c r="E42" s="139"/>
      <c r="F42" s="0"/>
      <c r="G42" s="125"/>
      <c r="H42" s="138"/>
      <c r="I42" s="0"/>
      <c r="J42" s="90"/>
      <c r="K42" s="89"/>
      <c r="L42" s="89"/>
      <c r="M42" s="89"/>
      <c r="N42" s="89"/>
      <c r="O42" s="89"/>
      <c r="P42" s="0"/>
      <c r="Q42" s="0"/>
      <c r="R42" s="0"/>
      <c r="S42" s="0"/>
      <c r="T42" s="0"/>
      <c r="U42" s="0"/>
      <c r="V42" s="91"/>
    </row>
    <row r="43" customFormat="false" ht="14.4" hidden="false" customHeight="true" outlineLevel="0" collapsed="false">
      <c r="B43" s="104" t="s">
        <v>147</v>
      </c>
      <c r="C43" s="138"/>
      <c r="D43" s="105" t="s">
        <v>148</v>
      </c>
      <c r="E43" s="105"/>
      <c r="F43" s="131" t="s">
        <v>81</v>
      </c>
      <c r="G43" s="132" t="n">
        <v>43891</v>
      </c>
      <c r="H43" s="133" t="s">
        <v>32</v>
      </c>
      <c r="I43" s="134" t="n">
        <v>43982</v>
      </c>
      <c r="J43" s="0"/>
      <c r="K43" s="89"/>
      <c r="L43" s="89"/>
      <c r="M43" s="89"/>
      <c r="N43" s="89"/>
      <c r="O43" s="89"/>
      <c r="P43" s="0"/>
      <c r="Q43" s="0"/>
      <c r="R43" s="0"/>
      <c r="S43" s="0"/>
      <c r="T43" s="0"/>
      <c r="U43" s="0"/>
      <c r="V43" s="91"/>
    </row>
    <row r="44" customFormat="false" ht="15.6" hidden="false" customHeight="false" outlineLevel="0" collapsed="false">
      <c r="B44" s="87"/>
      <c r="C44" s="138"/>
      <c r="D44" s="105"/>
      <c r="E44" s="105"/>
      <c r="F44" s="135" t="s">
        <v>33</v>
      </c>
      <c r="G44" s="121" t="s">
        <v>149</v>
      </c>
      <c r="H44" s="54"/>
      <c r="I44" s="122"/>
      <c r="J44" s="0"/>
      <c r="K44" s="89"/>
      <c r="L44" s="89"/>
      <c r="M44" s="89"/>
      <c r="N44" s="89"/>
      <c r="O44" s="89"/>
      <c r="P44" s="0"/>
      <c r="Q44" s="0"/>
      <c r="R44" s="0"/>
      <c r="S44" s="0"/>
      <c r="T44" s="0"/>
      <c r="U44" s="0"/>
      <c r="V44" s="91"/>
    </row>
    <row r="45" customFormat="false" ht="14.4" hidden="false" customHeight="false" outlineLevel="0" collapsed="false">
      <c r="B45" s="87"/>
      <c r="C45" s="138"/>
      <c r="D45" s="105"/>
      <c r="E45" s="105"/>
      <c r="F45" s="131" t="s">
        <v>93</v>
      </c>
      <c r="G45" s="130" t="n">
        <v>45</v>
      </c>
      <c r="H45" s="130" t="n">
        <v>55</v>
      </c>
      <c r="I45" s="136" t="n">
        <v>60</v>
      </c>
      <c r="J45" s="0"/>
      <c r="K45" s="89"/>
      <c r="L45" s="89"/>
      <c r="M45" s="89"/>
      <c r="N45" s="89"/>
      <c r="O45" s="89"/>
      <c r="P45" s="0"/>
      <c r="Q45" s="0"/>
      <c r="R45" s="0"/>
      <c r="S45" s="0"/>
      <c r="T45" s="0"/>
      <c r="U45" s="0"/>
      <c r="V45" s="91"/>
    </row>
    <row r="46" customFormat="false" ht="14.4" hidden="false" customHeight="false" outlineLevel="0" collapsed="false">
      <c r="B46" s="87"/>
      <c r="C46" s="138"/>
      <c r="D46" s="105"/>
      <c r="E46" s="105"/>
      <c r="F46" s="131" t="s">
        <v>94</v>
      </c>
      <c r="G46" s="124" t="n">
        <v>10000</v>
      </c>
      <c r="H46" s="124" t="n">
        <v>15000</v>
      </c>
      <c r="I46" s="204" t="n">
        <v>25000</v>
      </c>
      <c r="J46" s="0"/>
      <c r="K46" s="89"/>
      <c r="L46" s="89"/>
      <c r="M46" s="89"/>
      <c r="N46" s="89"/>
      <c r="O46" s="89"/>
      <c r="P46" s="0"/>
      <c r="Q46" s="0"/>
      <c r="R46" s="0"/>
      <c r="S46" s="0"/>
      <c r="T46" s="0"/>
      <c r="U46" s="0"/>
      <c r="V46" s="91"/>
    </row>
    <row r="47" customFormat="false" ht="14.4" hidden="false" customHeight="false" outlineLevel="0" collapsed="false">
      <c r="B47" s="87"/>
      <c r="C47" s="138"/>
      <c r="D47" s="105"/>
      <c r="E47" s="105"/>
      <c r="F47" s="131" t="s">
        <v>41</v>
      </c>
      <c r="G47" s="130" t="n">
        <f aca="false">I46</f>
        <v>25000</v>
      </c>
      <c r="H47" s="130"/>
      <c r="I47" s="130"/>
      <c r="J47" s="0"/>
      <c r="K47" s="89"/>
      <c r="L47" s="89"/>
      <c r="M47" s="89"/>
      <c r="N47" s="89"/>
      <c r="O47" s="89"/>
      <c r="P47" s="0"/>
      <c r="Q47" s="0"/>
      <c r="R47" s="0"/>
      <c r="S47" s="0"/>
      <c r="T47" s="0"/>
      <c r="U47" s="0"/>
      <c r="V47" s="91"/>
    </row>
    <row r="48" customFormat="false" ht="14.4" hidden="false" customHeight="false" outlineLevel="0" collapsed="false">
      <c r="B48" s="87"/>
      <c r="C48" s="138"/>
      <c r="D48" s="189"/>
      <c r="E48" s="189"/>
      <c r="F48" s="89"/>
      <c r="G48" s="125"/>
      <c r="H48" s="125"/>
      <c r="I48" s="125"/>
      <c r="J48" s="125"/>
      <c r="K48" s="89"/>
      <c r="L48" s="89"/>
      <c r="M48" s="89"/>
      <c r="N48" s="89"/>
      <c r="O48" s="89"/>
      <c r="P48" s="0"/>
      <c r="Q48" s="0"/>
      <c r="R48" s="0"/>
      <c r="S48" s="0"/>
      <c r="T48" s="0"/>
      <c r="U48" s="0"/>
      <c r="V48" s="91"/>
    </row>
    <row r="49" customFormat="false" ht="14.4" hidden="false" customHeight="false" outlineLevel="0" collapsed="false">
      <c r="B49" s="87"/>
      <c r="C49" s="138"/>
      <c r="D49" s="138"/>
      <c r="E49" s="139"/>
      <c r="F49" s="139"/>
      <c r="G49" s="0"/>
      <c r="H49" s="125"/>
      <c r="I49" s="138"/>
      <c r="J49" s="0"/>
      <c r="K49" s="89"/>
      <c r="L49" s="89"/>
      <c r="M49" s="89"/>
      <c r="N49" s="89"/>
      <c r="O49" s="89"/>
      <c r="P49" s="0"/>
      <c r="Q49" s="0"/>
      <c r="R49" s="0"/>
      <c r="S49" s="0"/>
      <c r="T49" s="0"/>
      <c r="U49" s="0"/>
      <c r="V49" s="91"/>
    </row>
    <row r="50" customFormat="false" ht="14.4" hidden="false" customHeight="true" outlineLevel="0" collapsed="false">
      <c r="B50" s="104" t="s">
        <v>150</v>
      </c>
      <c r="C50" s="138"/>
      <c r="D50" s="105" t="s">
        <v>148</v>
      </c>
      <c r="E50" s="105"/>
      <c r="F50" s="131" t="s">
        <v>81</v>
      </c>
      <c r="G50" s="132" t="n">
        <v>43983</v>
      </c>
      <c r="H50" s="133" t="s">
        <v>32</v>
      </c>
      <c r="I50" s="134" t="n">
        <v>44089</v>
      </c>
      <c r="J50" s="0"/>
      <c r="K50" s="89"/>
      <c r="L50" s="89"/>
      <c r="M50" s="89"/>
      <c r="N50" s="89"/>
      <c r="O50" s="89"/>
      <c r="P50" s="0"/>
      <c r="Q50" s="0"/>
      <c r="R50" s="0"/>
      <c r="S50" s="0"/>
      <c r="T50" s="0"/>
      <c r="U50" s="0"/>
      <c r="V50" s="91"/>
    </row>
    <row r="51" customFormat="false" ht="15.6" hidden="false" customHeight="false" outlineLevel="0" collapsed="false">
      <c r="B51" s="87"/>
      <c r="C51" s="138"/>
      <c r="D51" s="105"/>
      <c r="E51" s="105"/>
      <c r="F51" s="135" t="s">
        <v>33</v>
      </c>
      <c r="G51" s="121" t="s">
        <v>149</v>
      </c>
      <c r="H51" s="54"/>
      <c r="I51" s="122"/>
      <c r="J51" s="0"/>
      <c r="K51" s="89"/>
      <c r="L51" s="89"/>
      <c r="M51" s="89"/>
      <c r="N51" s="89"/>
      <c r="O51" s="89"/>
      <c r="P51" s="0"/>
      <c r="Q51" s="0"/>
      <c r="R51" s="0"/>
      <c r="S51" s="0"/>
      <c r="T51" s="0"/>
      <c r="U51" s="0"/>
      <c r="V51" s="91"/>
    </row>
    <row r="52" customFormat="false" ht="14.4" hidden="false" customHeight="false" outlineLevel="0" collapsed="false">
      <c r="B52" s="87"/>
      <c r="C52" s="138"/>
      <c r="D52" s="105"/>
      <c r="E52" s="105"/>
      <c r="F52" s="131" t="s">
        <v>93</v>
      </c>
      <c r="G52" s="130" t="n">
        <v>40</v>
      </c>
      <c r="H52" s="130" t="n">
        <v>50</v>
      </c>
      <c r="I52" s="136" t="n">
        <v>55</v>
      </c>
      <c r="J52" s="0"/>
      <c r="K52" s="89"/>
      <c r="L52" s="89"/>
      <c r="M52" s="89"/>
      <c r="N52" s="89"/>
      <c r="O52" s="89"/>
      <c r="P52" s="0"/>
      <c r="Q52" s="0"/>
      <c r="R52" s="0"/>
      <c r="S52" s="0"/>
      <c r="T52" s="0"/>
      <c r="U52" s="0"/>
      <c r="V52" s="91"/>
    </row>
    <row r="53" customFormat="false" ht="14.4" hidden="false" customHeight="false" outlineLevel="0" collapsed="false">
      <c r="B53" s="87"/>
      <c r="C53" s="138"/>
      <c r="D53" s="105"/>
      <c r="E53" s="105"/>
      <c r="F53" s="131" t="s">
        <v>94</v>
      </c>
      <c r="G53" s="124" t="n">
        <v>15000</v>
      </c>
      <c r="H53" s="124" t="n">
        <v>25000</v>
      </c>
      <c r="I53" s="204" t="n">
        <v>40000</v>
      </c>
      <c r="J53" s="0"/>
      <c r="K53" s="89"/>
      <c r="L53" s="89"/>
      <c r="M53" s="89"/>
      <c r="N53" s="89"/>
      <c r="O53" s="89"/>
      <c r="P53" s="0"/>
      <c r="Q53" s="0"/>
      <c r="R53" s="0"/>
      <c r="S53" s="0"/>
      <c r="T53" s="0"/>
      <c r="U53" s="0"/>
      <c r="V53" s="91"/>
    </row>
    <row r="54" customFormat="false" ht="14.4" hidden="false" customHeight="false" outlineLevel="0" collapsed="false">
      <c r="B54" s="87"/>
      <c r="C54" s="138"/>
      <c r="D54" s="105"/>
      <c r="E54" s="105"/>
      <c r="F54" s="131" t="s">
        <v>41</v>
      </c>
      <c r="G54" s="130" t="n">
        <f aca="false">I53</f>
        <v>40000</v>
      </c>
      <c r="H54" s="130"/>
      <c r="I54" s="130"/>
      <c r="J54" s="0"/>
      <c r="K54" s="89"/>
      <c r="L54" s="89"/>
      <c r="M54" s="89"/>
      <c r="N54" s="89"/>
      <c r="O54" s="89"/>
      <c r="P54" s="0"/>
      <c r="Q54" s="0"/>
      <c r="R54" s="0"/>
      <c r="S54" s="0"/>
      <c r="T54" s="0"/>
      <c r="U54" s="0"/>
      <c r="V54" s="91"/>
    </row>
    <row r="55" customFormat="false" ht="14.4" hidden="false" customHeight="false" outlineLevel="0" collapsed="false">
      <c r="B55" s="87"/>
      <c r="C55" s="138"/>
      <c r="D55" s="189"/>
      <c r="E55" s="189"/>
      <c r="F55" s="89"/>
      <c r="G55" s="125"/>
      <c r="H55" s="125"/>
      <c r="I55" s="125"/>
      <c r="J55" s="0"/>
      <c r="K55" s="89"/>
      <c r="L55" s="89"/>
      <c r="M55" s="89"/>
      <c r="N55" s="89"/>
      <c r="O55" s="89"/>
      <c r="P55" s="0"/>
      <c r="Q55" s="0"/>
      <c r="R55" s="0"/>
      <c r="S55" s="0"/>
      <c r="T55" s="0"/>
      <c r="U55" s="0"/>
      <c r="V55" s="91"/>
    </row>
    <row r="56" customFormat="false" ht="14.4" hidden="false" customHeight="false" outlineLevel="0" collapsed="false">
      <c r="B56" s="87"/>
      <c r="C56" s="138"/>
      <c r="D56" s="139"/>
      <c r="E56" s="139"/>
      <c r="F56" s="0"/>
      <c r="G56" s="125"/>
      <c r="H56" s="138"/>
      <c r="I56" s="0"/>
      <c r="J56" s="90"/>
      <c r="K56" s="89"/>
      <c r="L56" s="89"/>
      <c r="M56" s="89"/>
      <c r="N56" s="89"/>
      <c r="O56" s="89"/>
      <c r="P56" s="0"/>
      <c r="Q56" s="0"/>
      <c r="R56" s="0"/>
      <c r="S56" s="0"/>
      <c r="T56" s="0"/>
      <c r="U56" s="0"/>
      <c r="V56" s="91"/>
    </row>
    <row r="57" customFormat="false" ht="14.4" hidden="false" customHeight="true" outlineLevel="0" collapsed="false">
      <c r="B57" s="104" t="s">
        <v>151</v>
      </c>
      <c r="C57" s="0"/>
      <c r="D57" s="105" t="s">
        <v>103</v>
      </c>
      <c r="E57" s="105"/>
      <c r="F57" s="131" t="s">
        <v>81</v>
      </c>
      <c r="G57" s="132" t="n">
        <v>43831</v>
      </c>
      <c r="H57" s="133" t="s">
        <v>32</v>
      </c>
      <c r="I57" s="134" t="n">
        <v>44089</v>
      </c>
      <c r="J57" s="0"/>
      <c r="K57" s="113"/>
      <c r="L57" s="115"/>
      <c r="M57" s="89"/>
      <c r="N57" s="89"/>
      <c r="O57" s="89"/>
      <c r="P57" s="0"/>
      <c r="Q57" s="0"/>
      <c r="R57" s="0"/>
      <c r="S57" s="0"/>
      <c r="T57" s="0"/>
      <c r="U57" s="0"/>
      <c r="V57" s="91"/>
    </row>
    <row r="58" customFormat="false" ht="15.6" hidden="false" customHeight="false" outlineLevel="0" collapsed="false">
      <c r="B58" s="87"/>
      <c r="C58" s="0"/>
      <c r="D58" s="105"/>
      <c r="E58" s="105"/>
      <c r="F58" s="141" t="s">
        <v>33</v>
      </c>
      <c r="G58" s="142" t="s">
        <v>104</v>
      </c>
      <c r="H58" s="143"/>
      <c r="I58" s="143"/>
      <c r="J58" s="143"/>
      <c r="K58" s="143"/>
      <c r="L58" s="143"/>
      <c r="M58" s="144"/>
      <c r="N58" s="145" t="n">
        <v>70</v>
      </c>
      <c r="O58" s="143" t="s">
        <v>152</v>
      </c>
      <c r="P58" s="145" t="n">
        <v>80</v>
      </c>
      <c r="Q58" s="143" t="s">
        <v>106</v>
      </c>
      <c r="R58" s="144"/>
      <c r="S58" s="144"/>
      <c r="T58" s="146"/>
      <c r="U58" s="0"/>
      <c r="V58" s="91"/>
    </row>
    <row r="59" customFormat="false" ht="15.6" hidden="false" customHeight="false" outlineLevel="0" collapsed="false">
      <c r="B59" s="87"/>
      <c r="C59" s="0"/>
      <c r="D59" s="105"/>
      <c r="E59" s="105"/>
      <c r="F59" s="141"/>
      <c r="G59" s="147" t="s">
        <v>107</v>
      </c>
      <c r="H59" s="148"/>
      <c r="I59" s="149" t="n">
        <v>31</v>
      </c>
      <c r="J59" s="150" t="s">
        <v>108</v>
      </c>
      <c r="K59" s="148"/>
      <c r="L59" s="148"/>
      <c r="M59" s="151"/>
      <c r="N59" s="151"/>
      <c r="O59" s="151"/>
      <c r="P59" s="120"/>
      <c r="Q59" s="120"/>
      <c r="R59" s="120"/>
      <c r="S59" s="151"/>
      <c r="T59" s="205"/>
      <c r="U59" s="0"/>
      <c r="V59" s="91"/>
    </row>
    <row r="60" customFormat="false" ht="14.4" hidden="false" customHeight="false" outlineLevel="0" collapsed="false">
      <c r="B60" s="87"/>
      <c r="C60" s="0"/>
      <c r="D60" s="105"/>
      <c r="E60" s="105"/>
      <c r="F60" s="93" t="s">
        <v>93</v>
      </c>
      <c r="G60" s="153" t="n">
        <v>3</v>
      </c>
      <c r="H60" s="125"/>
      <c r="I60" s="154"/>
      <c r="J60" s="125"/>
      <c r="K60" s="125"/>
      <c r="L60" s="125"/>
      <c r="M60" s="89"/>
      <c r="N60" s="89"/>
      <c r="O60" s="89"/>
      <c r="P60" s="0"/>
      <c r="Q60" s="0"/>
      <c r="R60" s="0"/>
      <c r="S60" s="0"/>
      <c r="T60" s="0"/>
      <c r="U60" s="0"/>
      <c r="V60" s="91"/>
    </row>
    <row r="61" customFormat="false" ht="14.4" hidden="false" customHeight="false" outlineLevel="0" collapsed="false">
      <c r="B61" s="87"/>
      <c r="C61" s="0"/>
      <c r="D61" s="105"/>
      <c r="E61" s="105"/>
      <c r="F61" s="93" t="s">
        <v>38</v>
      </c>
      <c r="G61" s="155" t="n">
        <v>7</v>
      </c>
      <c r="H61" s="156"/>
      <c r="I61" s="157"/>
      <c r="J61" s="125"/>
      <c r="K61" s="125"/>
      <c r="L61" s="125"/>
      <c r="M61" s="89"/>
      <c r="N61" s="89"/>
      <c r="O61" s="89"/>
      <c r="P61" s="0"/>
      <c r="Q61" s="0"/>
      <c r="R61" s="0"/>
      <c r="S61" s="0"/>
      <c r="T61" s="0"/>
      <c r="U61" s="0"/>
      <c r="V61" s="91"/>
    </row>
    <row r="62" customFormat="false" ht="14.4" hidden="false" customHeight="false" outlineLevel="0" collapsed="false">
      <c r="B62" s="87"/>
      <c r="C62" s="0"/>
      <c r="D62" s="105"/>
      <c r="E62" s="105"/>
      <c r="F62" s="93" t="s">
        <v>94</v>
      </c>
      <c r="G62" s="206" t="n">
        <f aca="false">G63/(G61-G60+1)</f>
        <v>2500</v>
      </c>
      <c r="H62" s="159"/>
      <c r="I62" s="160"/>
      <c r="J62" s="125"/>
      <c r="K62" s="125"/>
      <c r="L62" s="125"/>
      <c r="M62" s="89"/>
      <c r="N62" s="89"/>
      <c r="O62" s="89"/>
      <c r="P62" s="0"/>
      <c r="Q62" s="0"/>
      <c r="R62" s="0"/>
      <c r="S62" s="0"/>
      <c r="T62" s="0"/>
      <c r="U62" s="0"/>
      <c r="V62" s="91"/>
    </row>
    <row r="63" customFormat="false" ht="14.4" hidden="false" customHeight="false" outlineLevel="0" collapsed="false">
      <c r="B63" s="87"/>
      <c r="C63" s="0"/>
      <c r="D63" s="105"/>
      <c r="E63" s="105"/>
      <c r="F63" s="131" t="s">
        <v>41</v>
      </c>
      <c r="G63" s="158" t="n">
        <v>12500</v>
      </c>
      <c r="H63" s="129"/>
      <c r="I63" s="57"/>
      <c r="J63" s="125"/>
      <c r="K63" s="125"/>
      <c r="L63" s="125"/>
      <c r="M63" s="89"/>
      <c r="N63" s="89"/>
      <c r="O63" s="89"/>
      <c r="P63" s="0"/>
      <c r="Q63" s="0"/>
      <c r="R63" s="0"/>
      <c r="S63" s="0"/>
      <c r="T63" s="0"/>
      <c r="U63" s="0"/>
      <c r="V63" s="91"/>
    </row>
    <row r="64" customFormat="false" ht="14.4" hidden="false" customHeight="false" outlineLevel="0" collapsed="false">
      <c r="B64" s="87"/>
      <c r="C64" s="0"/>
      <c r="D64" s="189"/>
      <c r="E64" s="189"/>
      <c r="F64" s="89"/>
      <c r="G64" s="125"/>
      <c r="H64" s="89"/>
      <c r="I64" s="89"/>
      <c r="J64" s="125"/>
      <c r="K64" s="125"/>
      <c r="L64" s="125"/>
      <c r="M64" s="89"/>
      <c r="N64" s="89"/>
      <c r="O64" s="89"/>
      <c r="P64" s="0"/>
      <c r="Q64" s="0"/>
      <c r="R64" s="0"/>
      <c r="S64" s="0"/>
      <c r="T64" s="0"/>
      <c r="U64" s="0"/>
      <c r="V64" s="91"/>
    </row>
    <row r="65" customFormat="false" ht="15" hidden="false" customHeight="false" outlineLevel="0" collapsed="false">
      <c r="B65" s="87"/>
      <c r="C65" s="0"/>
      <c r="D65" s="138"/>
      <c r="E65" s="139"/>
      <c r="F65" s="139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91"/>
    </row>
    <row r="66" customFormat="false" ht="14.4" hidden="false" customHeight="false" outlineLevel="0" collapsed="false">
      <c r="B66" s="87"/>
      <c r="C66" s="0"/>
      <c r="D66" s="138"/>
      <c r="E66" s="139"/>
      <c r="F66" s="163" t="s">
        <v>123</v>
      </c>
      <c r="G66" s="163" t="s">
        <v>124</v>
      </c>
      <c r="H66" s="163"/>
      <c r="I66" s="163"/>
      <c r="J66" s="163" t="s">
        <v>125</v>
      </c>
      <c r="K66" s="163"/>
      <c r="L66" s="163"/>
      <c r="M66" s="163" t="s">
        <v>126</v>
      </c>
      <c r="N66" s="163"/>
      <c r="O66" s="163"/>
      <c r="P66" s="179" t="s">
        <v>127</v>
      </c>
      <c r="Q66" s="179"/>
      <c r="R66" s="179"/>
      <c r="S66" s="0"/>
      <c r="T66" s="0"/>
      <c r="U66" s="0"/>
      <c r="V66" s="91"/>
    </row>
    <row r="67" customFormat="false" ht="15" hidden="false" customHeight="false" outlineLevel="0" collapsed="false">
      <c r="B67" s="87"/>
      <c r="C67" s="0"/>
      <c r="D67" s="138"/>
      <c r="E67" s="139"/>
      <c r="F67" s="182" t="n">
        <f aca="false">G15+G26+G38+G47+G54+G63</f>
        <v>175000</v>
      </c>
      <c r="G67" s="167"/>
      <c r="H67" s="167"/>
      <c r="I67" s="167"/>
      <c r="J67" s="167"/>
      <c r="K67" s="167"/>
      <c r="L67" s="167"/>
      <c r="M67" s="167"/>
      <c r="N67" s="167"/>
      <c r="O67" s="167"/>
      <c r="P67" s="183"/>
      <c r="Q67" s="183"/>
      <c r="R67" s="183"/>
      <c r="S67" s="0"/>
      <c r="T67" s="0"/>
      <c r="U67" s="0"/>
      <c r="V67" s="91"/>
    </row>
    <row r="68" customFormat="false" ht="15" hidden="false" customHeight="false" outlineLevel="0" collapsed="false">
      <c r="B68" s="172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4"/>
    </row>
  </sheetData>
  <mergeCells count="29">
    <mergeCell ref="B2:V2"/>
    <mergeCell ref="B3:V3"/>
    <mergeCell ref="G7:I7"/>
    <mergeCell ref="P7:U7"/>
    <mergeCell ref="G8:I8"/>
    <mergeCell ref="D10:E15"/>
    <mergeCell ref="C11:C15"/>
    <mergeCell ref="D18:E26"/>
    <mergeCell ref="C20:C26"/>
    <mergeCell ref="F20:F22"/>
    <mergeCell ref="G26:J26"/>
    <mergeCell ref="D30:E38"/>
    <mergeCell ref="C32:C38"/>
    <mergeCell ref="F32:F34"/>
    <mergeCell ref="G38:J38"/>
    <mergeCell ref="D43:E47"/>
    <mergeCell ref="G47:I47"/>
    <mergeCell ref="D50:E54"/>
    <mergeCell ref="G54:I54"/>
    <mergeCell ref="D57:E63"/>
    <mergeCell ref="F58:F59"/>
    <mergeCell ref="G66:I66"/>
    <mergeCell ref="J66:L66"/>
    <mergeCell ref="M66:O66"/>
    <mergeCell ref="P66:R66"/>
    <mergeCell ref="G67:I67"/>
    <mergeCell ref="J67:L67"/>
    <mergeCell ref="M67:O67"/>
    <mergeCell ref="P67:R67"/>
  </mergeCells>
  <printOptions headings="false" gridLines="false" gridLinesSet="true" horizontalCentered="true" verticalCentered="true"/>
  <pageMargins left="0.45" right="0.45" top="0.75" bottom="0.75" header="0.511805555555555" footer="0.511805555555555"/>
  <pageSetup paperSize="1" scale="51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V46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U10" activeCellId="0" sqref="U10"/>
    </sheetView>
  </sheetViews>
  <sheetFormatPr defaultRowHeight="14.4"/>
  <cols>
    <col collapsed="false" hidden="false" max="1" min="1" style="184" width="9.11336032388664"/>
    <col collapsed="false" hidden="false" max="2" min="2" style="84" width="5.10526315789474"/>
    <col collapsed="false" hidden="false" max="3" min="3" style="184" width="7.66396761133603"/>
    <col collapsed="false" hidden="false" max="4" min="4" style="184" width="21.331983805668"/>
    <col collapsed="false" hidden="false" max="5" min="5" style="184" width="11.1133603238866"/>
    <col collapsed="false" hidden="false" max="6" min="6" style="184" width="33.336032388664"/>
    <col collapsed="false" hidden="false" max="7" min="7" style="184" width="10.331983805668"/>
    <col collapsed="false" hidden="false" max="8" min="8" style="184" width="9.99595141700405"/>
    <col collapsed="false" hidden="false" max="9" min="9" style="184" width="10.1133603238866"/>
    <col collapsed="false" hidden="false" max="10" min="10" style="184" width="10.4412955465587"/>
    <col collapsed="false" hidden="false" max="11" min="11" style="184" width="9.66396761133603"/>
    <col collapsed="false" hidden="false" max="12" min="12" style="184" width="10.1133603238866"/>
    <col collapsed="false" hidden="false" max="13" min="13" style="184" width="6.88259109311741"/>
    <col collapsed="false" hidden="false" max="14" min="14" style="184" width="4.10526315789474"/>
    <col collapsed="false" hidden="false" max="15" min="15" style="184" width="6"/>
    <col collapsed="false" hidden="false" max="16" min="16" style="184" width="7.11336032388664"/>
    <col collapsed="false" hidden="false" max="17" min="17" style="184" width="8.33198380566802"/>
    <col collapsed="false" hidden="false" max="18" min="18" style="184" width="4.88663967611336"/>
    <col collapsed="false" hidden="false" max="19" min="19" style="184" width="7.33603238866397"/>
    <col collapsed="false" hidden="false" max="20" min="20" style="184" width="7"/>
    <col collapsed="false" hidden="false" max="21" min="21" style="184" width="10.8825910931174"/>
    <col collapsed="false" hidden="false" max="22" min="22" style="184" width="2.88663967611336"/>
    <col collapsed="false" hidden="false" max="257" min="23" style="184" width="9.11336032388664"/>
    <col collapsed="false" hidden="false" max="258" min="258" style="184" width="5.10526315789474"/>
    <col collapsed="false" hidden="false" max="259" min="259" style="184" width="7.66396761133603"/>
    <col collapsed="false" hidden="false" max="260" min="260" style="184" width="21.331983805668"/>
    <col collapsed="false" hidden="false" max="261" min="261" style="184" width="6.88259109311741"/>
    <col collapsed="false" hidden="false" max="262" min="262" style="184" width="27.663967611336"/>
    <col collapsed="false" hidden="false" max="263" min="263" style="184" width="8"/>
    <col collapsed="false" hidden="false" max="264" min="264" style="184" width="6.10526315789474"/>
    <col collapsed="false" hidden="false" max="265" min="265" style="184" width="9"/>
    <col collapsed="false" hidden="false" max="266" min="266" style="184" width="2"/>
    <col collapsed="false" hidden="false" max="267" min="267" style="184" width="9.11336032388664"/>
    <col collapsed="false" hidden="false" max="268" min="268" style="184" width="8"/>
    <col collapsed="false" hidden="false" max="269" min="269" style="184" width="9"/>
    <col collapsed="false" hidden="false" max="270" min="270" style="184" width="1.5587044534413"/>
    <col collapsed="false" hidden="false" max="271" min="271" style="184" width="8.4412955465587"/>
    <col collapsed="false" hidden="false" max="272" min="272" style="184" width="5.55465587044534"/>
    <col collapsed="false" hidden="false" max="273" min="273" style="184" width="7.88259109311741"/>
    <col collapsed="false" hidden="false" max="274" min="274" style="184" width="1.10526315789474"/>
    <col collapsed="false" hidden="false" max="275" min="275" style="184" width="7.88259109311741"/>
    <col collapsed="false" hidden="false" max="276" min="276" style="184" width="5.4412955465587"/>
    <col collapsed="false" hidden="false" max="277" min="277" style="184" width="9.11336032388664"/>
    <col collapsed="false" hidden="false" max="278" min="278" style="184" width="1.10526315789474"/>
    <col collapsed="false" hidden="false" max="513" min="279" style="184" width="9.11336032388664"/>
    <col collapsed="false" hidden="false" max="514" min="514" style="184" width="5.10526315789474"/>
    <col collapsed="false" hidden="false" max="515" min="515" style="184" width="7.66396761133603"/>
    <col collapsed="false" hidden="false" max="516" min="516" style="184" width="21.331983805668"/>
    <col collapsed="false" hidden="false" max="517" min="517" style="184" width="6.88259109311741"/>
    <col collapsed="false" hidden="false" max="518" min="518" style="184" width="27.663967611336"/>
    <col collapsed="false" hidden="false" max="519" min="519" style="184" width="8"/>
    <col collapsed="false" hidden="false" max="520" min="520" style="184" width="6.10526315789474"/>
    <col collapsed="false" hidden="false" max="521" min="521" style="184" width="9"/>
    <col collapsed="false" hidden="false" max="522" min="522" style="184" width="2"/>
    <col collapsed="false" hidden="false" max="523" min="523" style="184" width="9.11336032388664"/>
    <col collapsed="false" hidden="false" max="524" min="524" style="184" width="8"/>
    <col collapsed="false" hidden="false" max="525" min="525" style="184" width="9"/>
    <col collapsed="false" hidden="false" max="526" min="526" style="184" width="1.5587044534413"/>
    <col collapsed="false" hidden="false" max="527" min="527" style="184" width="8.4412955465587"/>
    <col collapsed="false" hidden="false" max="528" min="528" style="184" width="5.55465587044534"/>
    <col collapsed="false" hidden="false" max="529" min="529" style="184" width="7.88259109311741"/>
    <col collapsed="false" hidden="false" max="530" min="530" style="184" width="1.10526315789474"/>
    <col collapsed="false" hidden="false" max="531" min="531" style="184" width="7.88259109311741"/>
    <col collapsed="false" hidden="false" max="532" min="532" style="184" width="5.4412955465587"/>
    <col collapsed="false" hidden="false" max="533" min="533" style="184" width="9.11336032388664"/>
    <col collapsed="false" hidden="false" max="534" min="534" style="184" width="1.10526315789474"/>
    <col collapsed="false" hidden="false" max="769" min="535" style="184" width="9.11336032388664"/>
    <col collapsed="false" hidden="false" max="770" min="770" style="184" width="5.10526315789474"/>
    <col collapsed="false" hidden="false" max="771" min="771" style="184" width="7.66396761133603"/>
    <col collapsed="false" hidden="false" max="772" min="772" style="184" width="21.331983805668"/>
    <col collapsed="false" hidden="false" max="773" min="773" style="184" width="6.88259109311741"/>
    <col collapsed="false" hidden="false" max="774" min="774" style="184" width="27.663967611336"/>
    <col collapsed="false" hidden="false" max="775" min="775" style="184" width="8"/>
    <col collapsed="false" hidden="false" max="776" min="776" style="184" width="6.10526315789474"/>
    <col collapsed="false" hidden="false" max="777" min="777" style="184" width="9"/>
    <col collapsed="false" hidden="false" max="778" min="778" style="184" width="2"/>
    <col collapsed="false" hidden="false" max="779" min="779" style="184" width="9.11336032388664"/>
    <col collapsed="false" hidden="false" max="780" min="780" style="184" width="8"/>
    <col collapsed="false" hidden="false" max="781" min="781" style="184" width="9"/>
    <col collapsed="false" hidden="false" max="782" min="782" style="184" width="1.5587044534413"/>
    <col collapsed="false" hidden="false" max="783" min="783" style="184" width="8.4412955465587"/>
    <col collapsed="false" hidden="false" max="784" min="784" style="184" width="5.55465587044534"/>
    <col collapsed="false" hidden="false" max="785" min="785" style="184" width="7.88259109311741"/>
    <col collapsed="false" hidden="false" max="786" min="786" style="184" width="1.10526315789474"/>
    <col collapsed="false" hidden="false" max="787" min="787" style="184" width="7.88259109311741"/>
    <col collapsed="false" hidden="false" max="788" min="788" style="184" width="5.4412955465587"/>
    <col collapsed="false" hidden="false" max="789" min="789" style="184" width="9.11336032388664"/>
    <col collapsed="false" hidden="false" max="790" min="790" style="184" width="1.10526315789474"/>
    <col collapsed="false" hidden="false" max="1025" min="791" style="184" width="9.11336032388664"/>
  </cols>
  <sheetData>
    <row r="1" customFormat="false" ht="1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</row>
    <row r="2" customFormat="false" ht="14.4" hidden="false" customHeight="false" outlineLevel="0" collapsed="false">
      <c r="B2" s="85" t="s">
        <v>135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customFormat="false" ht="14.4" hidden="false" customHeight="false" outlineLevel="0" collapsed="false">
      <c r="B3" s="86" t="s">
        <v>71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customFormat="false" ht="15.6" hidden="false" customHeight="false" outlineLevel="0" collapsed="false">
      <c r="B4" s="87"/>
      <c r="C4" s="88" t="s">
        <v>3</v>
      </c>
      <c r="D4" s="89" t="s">
        <v>72</v>
      </c>
      <c r="E4" s="89"/>
      <c r="F4" s="88" t="s">
        <v>5</v>
      </c>
      <c r="G4" s="89" t="s">
        <v>153</v>
      </c>
      <c r="H4" s="0"/>
      <c r="I4" s="89"/>
      <c r="J4" s="88"/>
      <c r="K4" s="0"/>
      <c r="L4" s="90"/>
      <c r="M4" s="0"/>
      <c r="N4" s="5"/>
      <c r="O4" s="7" t="s">
        <v>8</v>
      </c>
      <c r="P4" s="5" t="s">
        <v>9</v>
      </c>
      <c r="Q4" s="6"/>
      <c r="R4" s="89"/>
      <c r="S4" s="9"/>
      <c r="T4" s="90" t="s">
        <v>154</v>
      </c>
      <c r="U4" s="90"/>
      <c r="V4" s="91"/>
    </row>
    <row r="5" customFormat="false" ht="14.4" hidden="false" customHeight="false" outlineLevel="0" collapsed="false">
      <c r="B5" s="87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91"/>
    </row>
    <row r="6" customFormat="false" ht="14.4" hidden="false" customHeight="false" outlineLevel="0" collapsed="false">
      <c r="B6" s="87"/>
      <c r="C6" s="92" t="s">
        <v>75</v>
      </c>
      <c r="D6" s="93" t="s">
        <v>155</v>
      </c>
      <c r="E6" s="57"/>
      <c r="F6" s="99" t="s">
        <v>10</v>
      </c>
      <c r="G6" s="95" t="s">
        <v>9</v>
      </c>
      <c r="H6" s="95"/>
      <c r="I6" s="95"/>
      <c r="J6" s="96"/>
      <c r="K6" s="94"/>
      <c r="L6" s="97"/>
      <c r="M6" s="98"/>
      <c r="N6" s="97"/>
      <c r="O6" s="99" t="s">
        <v>77</v>
      </c>
      <c r="P6" s="95" t="s">
        <v>78</v>
      </c>
      <c r="Q6" s="95"/>
      <c r="R6" s="95"/>
      <c r="S6" s="95"/>
      <c r="T6" s="95"/>
      <c r="U6" s="95"/>
      <c r="V6" s="91"/>
    </row>
    <row r="7" customFormat="false" ht="14.4" hidden="false" customHeight="false" outlineLevel="0" collapsed="false">
      <c r="B7" s="87"/>
      <c r="C7" s="0"/>
      <c r="D7" s="0"/>
      <c r="E7" s="0"/>
      <c r="F7" s="100" t="s">
        <v>11</v>
      </c>
      <c r="G7" s="101" t="s">
        <v>9</v>
      </c>
      <c r="H7" s="101"/>
      <c r="I7" s="101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91"/>
    </row>
    <row r="8" customFormat="false" ht="14.4" hidden="false" customHeight="false" outlineLevel="0" collapsed="false">
      <c r="B8" s="103"/>
      <c r="C8" s="0"/>
      <c r="D8" s="0"/>
      <c r="E8" s="0"/>
      <c r="F8" s="0"/>
      <c r="G8" s="0"/>
      <c r="H8" s="0"/>
      <c r="I8" s="0"/>
      <c r="J8" s="0"/>
      <c r="K8" s="0"/>
      <c r="L8" s="0"/>
      <c r="M8" s="89"/>
      <c r="N8" s="89"/>
      <c r="O8" s="89"/>
      <c r="P8" s="89"/>
      <c r="Q8" s="89"/>
      <c r="R8" s="89"/>
      <c r="S8" s="89"/>
      <c r="T8" s="89"/>
      <c r="U8" s="89"/>
      <c r="V8" s="91"/>
    </row>
    <row r="9" customFormat="false" ht="14.4" hidden="false" customHeight="true" outlineLevel="0" collapsed="false">
      <c r="B9" s="104" t="s">
        <v>117</v>
      </c>
      <c r="C9" s="0"/>
      <c r="D9" s="105" t="s">
        <v>80</v>
      </c>
      <c r="E9" s="105"/>
      <c r="F9" s="57" t="s">
        <v>81</v>
      </c>
      <c r="G9" s="106" t="n">
        <v>43846</v>
      </c>
      <c r="H9" s="107" t="s">
        <v>32</v>
      </c>
      <c r="I9" s="108" t="n">
        <v>44196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1"/>
    </row>
    <row r="10" customFormat="false" ht="14.4" hidden="false" customHeight="false" outlineLevel="0" collapsed="false">
      <c r="B10" s="104"/>
      <c r="C10" s="0"/>
      <c r="D10" s="105"/>
      <c r="E10" s="105"/>
      <c r="F10" s="0"/>
      <c r="G10" s="109" t="s">
        <v>82</v>
      </c>
      <c r="H10" s="109" t="s">
        <v>83</v>
      </c>
      <c r="I10" s="109" t="s">
        <v>84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1"/>
    </row>
    <row r="11" customFormat="false" ht="14.4" hidden="false" customHeight="false" outlineLevel="0" collapsed="false">
      <c r="B11" s="87"/>
      <c r="C11" s="110"/>
      <c r="D11" s="105"/>
      <c r="E11" s="105"/>
      <c r="F11" s="111" t="s">
        <v>86</v>
      </c>
      <c r="G11" s="112" t="n">
        <v>43846</v>
      </c>
      <c r="H11" s="112" t="n">
        <v>43891</v>
      </c>
      <c r="I11" s="112" t="n">
        <v>44075</v>
      </c>
      <c r="J11" s="113"/>
      <c r="K11" s="113"/>
      <c r="L11" s="113"/>
      <c r="M11" s="114"/>
      <c r="N11" s="0"/>
      <c r="O11" s="113"/>
      <c r="P11" s="115"/>
      <c r="Q11" s="114"/>
      <c r="R11" s="0"/>
      <c r="S11" s="116"/>
      <c r="T11" s="117"/>
      <c r="U11" s="118"/>
      <c r="V11" s="91"/>
    </row>
    <row r="12" customFormat="false" ht="14.4" hidden="false" customHeight="false" outlineLevel="0" collapsed="false">
      <c r="B12" s="104"/>
      <c r="C12" s="110"/>
      <c r="D12" s="105"/>
      <c r="E12" s="105"/>
      <c r="F12" s="111"/>
      <c r="G12" s="119" t="s">
        <v>32</v>
      </c>
      <c r="H12" s="119" t="s">
        <v>32</v>
      </c>
      <c r="I12" s="119" t="s">
        <v>32</v>
      </c>
      <c r="J12" s="113"/>
      <c r="K12" s="113"/>
      <c r="L12" s="113"/>
      <c r="M12" s="114"/>
      <c r="N12" s="0"/>
      <c r="O12" s="113"/>
      <c r="P12" s="115"/>
      <c r="Q12" s="114"/>
      <c r="R12" s="0"/>
      <c r="S12" s="116"/>
      <c r="T12" s="117"/>
      <c r="U12" s="118"/>
      <c r="V12" s="91"/>
    </row>
    <row r="13" customFormat="false" ht="14.4" hidden="false" customHeight="false" outlineLevel="0" collapsed="false">
      <c r="B13" s="104"/>
      <c r="C13" s="110"/>
      <c r="D13" s="105"/>
      <c r="E13" s="105"/>
      <c r="F13" s="111"/>
      <c r="G13" s="119" t="n">
        <v>43889</v>
      </c>
      <c r="H13" s="119" t="n">
        <v>44074</v>
      </c>
      <c r="I13" s="119" t="n">
        <v>44196</v>
      </c>
      <c r="J13" s="113"/>
      <c r="K13" s="113"/>
      <c r="L13" s="113"/>
      <c r="M13" s="114"/>
      <c r="N13" s="0"/>
      <c r="O13" s="113"/>
      <c r="P13" s="115"/>
      <c r="Q13" s="114"/>
      <c r="R13" s="0"/>
      <c r="S13" s="116"/>
      <c r="T13" s="117"/>
      <c r="U13" s="118"/>
      <c r="V13" s="91"/>
    </row>
    <row r="14" customFormat="false" ht="15.6" hidden="false" customHeight="false" outlineLevel="0" collapsed="false">
      <c r="B14" s="87"/>
      <c r="C14" s="110"/>
      <c r="D14" s="105"/>
      <c r="E14" s="105"/>
      <c r="F14" s="120" t="s">
        <v>33</v>
      </c>
      <c r="G14" s="121" t="s">
        <v>87</v>
      </c>
      <c r="H14" s="54"/>
      <c r="I14" s="54"/>
      <c r="J14" s="54"/>
      <c r="K14" s="122"/>
      <c r="L14" s="123"/>
      <c r="M14" s="123"/>
      <c r="N14" s="123"/>
      <c r="O14" s="123"/>
      <c r="P14" s="123"/>
      <c r="Q14" s="123"/>
      <c r="R14" s="0"/>
      <c r="S14" s="116"/>
      <c r="T14" s="117"/>
      <c r="U14" s="118"/>
      <c r="V14" s="91"/>
    </row>
    <row r="15" customFormat="false" ht="14.4" hidden="false" customHeight="false" outlineLevel="0" collapsed="false">
      <c r="B15" s="87"/>
      <c r="C15" s="110"/>
      <c r="D15" s="105"/>
      <c r="E15" s="105"/>
      <c r="F15" s="57" t="s">
        <v>88</v>
      </c>
      <c r="G15" s="124" t="n">
        <v>50</v>
      </c>
      <c r="H15" s="124" t="n">
        <v>600</v>
      </c>
      <c r="I15" s="124" t="n">
        <v>300</v>
      </c>
      <c r="J15" s="90"/>
      <c r="K15" s="90"/>
      <c r="L15" s="90"/>
      <c r="M15" s="89"/>
      <c r="N15" s="0"/>
      <c r="O15" s="90"/>
      <c r="P15" s="125"/>
      <c r="Q15" s="89"/>
      <c r="R15" s="0"/>
      <c r="S15" s="126"/>
      <c r="T15" s="126"/>
      <c r="U15" s="127"/>
      <c r="V15" s="91"/>
    </row>
    <row r="16" customFormat="false" ht="14.4" hidden="false" customHeight="false" outlineLevel="0" collapsed="false">
      <c r="B16" s="87"/>
      <c r="C16" s="110"/>
      <c r="D16" s="105"/>
      <c r="E16" s="105"/>
      <c r="F16" s="57" t="s">
        <v>38</v>
      </c>
      <c r="G16" s="124" t="n">
        <v>0</v>
      </c>
      <c r="H16" s="124" t="n">
        <v>200</v>
      </c>
      <c r="I16" s="124" t="n">
        <v>50</v>
      </c>
      <c r="J16" s="90"/>
      <c r="K16" s="90"/>
      <c r="L16" s="90"/>
      <c r="M16" s="89"/>
      <c r="N16" s="0"/>
      <c r="O16" s="90"/>
      <c r="P16" s="125"/>
      <c r="Q16" s="89"/>
      <c r="R16" s="0"/>
      <c r="S16" s="126"/>
      <c r="T16" s="126"/>
      <c r="U16" s="127"/>
      <c r="V16" s="91"/>
    </row>
    <row r="17" customFormat="false" ht="14.4" hidden="false" customHeight="false" outlineLevel="0" collapsed="false">
      <c r="B17" s="87"/>
      <c r="C17" s="110"/>
      <c r="D17" s="105"/>
      <c r="E17" s="105"/>
      <c r="F17" s="57" t="s">
        <v>47</v>
      </c>
      <c r="G17" s="207" t="n">
        <f aca="false">G18/(G15-G16)</f>
        <v>40</v>
      </c>
      <c r="H17" s="207" t="n">
        <f aca="false">H18/(H15-H16)</f>
        <v>20</v>
      </c>
      <c r="I17" s="207" t="n">
        <f aca="false">I18/(I15-I16)</f>
        <v>20</v>
      </c>
      <c r="J17" s="90"/>
      <c r="K17" s="90"/>
      <c r="L17" s="90"/>
      <c r="M17" s="89"/>
      <c r="N17" s="0"/>
      <c r="O17" s="90"/>
      <c r="P17" s="125"/>
      <c r="Q17" s="89"/>
      <c r="R17" s="0"/>
      <c r="S17" s="126"/>
      <c r="T17" s="126"/>
      <c r="U17" s="127"/>
      <c r="V17" s="91"/>
    </row>
    <row r="18" customFormat="false" ht="14.4" hidden="false" customHeight="false" outlineLevel="0" collapsed="false">
      <c r="B18" s="87"/>
      <c r="C18" s="110"/>
      <c r="D18" s="105"/>
      <c r="E18" s="105"/>
      <c r="F18" s="57" t="s">
        <v>41</v>
      </c>
      <c r="G18" s="128" t="n">
        <v>2000</v>
      </c>
      <c r="H18" s="128" t="n">
        <v>8000</v>
      </c>
      <c r="I18" s="128" t="n">
        <v>5000</v>
      </c>
      <c r="J18" s="90"/>
      <c r="K18" s="90"/>
      <c r="L18" s="90"/>
      <c r="M18" s="89"/>
      <c r="N18" s="0"/>
      <c r="O18" s="90"/>
      <c r="P18" s="125"/>
      <c r="Q18" s="89"/>
      <c r="R18" s="0"/>
      <c r="S18" s="126"/>
      <c r="T18" s="126"/>
      <c r="U18" s="127"/>
      <c r="V18" s="91"/>
    </row>
    <row r="19" customFormat="false" ht="14.4" hidden="false" customHeight="false" outlineLevel="0" collapsed="false">
      <c r="B19" s="87"/>
      <c r="C19" s="110"/>
      <c r="D19" s="105"/>
      <c r="E19" s="105"/>
      <c r="F19" s="129" t="s">
        <v>89</v>
      </c>
      <c r="G19" s="130" t="n">
        <f aca="false">SUM(G18:I18)</f>
        <v>15000</v>
      </c>
      <c r="H19" s="130"/>
      <c r="I19" s="130"/>
      <c r="J19" s="89"/>
      <c r="K19" s="89"/>
      <c r="L19" s="90"/>
      <c r="M19" s="89"/>
      <c r="N19" s="0"/>
      <c r="O19" s="90"/>
      <c r="P19" s="89"/>
      <c r="Q19" s="89"/>
      <c r="R19" s="0"/>
      <c r="S19" s="126"/>
      <c r="T19" s="127"/>
      <c r="U19" s="127"/>
      <c r="V19" s="91"/>
    </row>
    <row r="20" customFormat="false" ht="14.4" hidden="false" customHeight="false" outlineLevel="0" collapsed="false">
      <c r="B20" s="87"/>
      <c r="C20" s="0"/>
      <c r="D20" s="0"/>
      <c r="E20" s="0"/>
      <c r="F20" s="0"/>
      <c r="G20" s="0"/>
      <c r="H20" s="0"/>
      <c r="I20" s="0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1"/>
    </row>
    <row r="21" customFormat="false" ht="14.4" hidden="false" customHeight="false" outlineLevel="0" collapsed="false">
      <c r="B21" s="87"/>
      <c r="C21" s="0"/>
      <c r="D21" s="0"/>
      <c r="E21" s="0"/>
      <c r="F21" s="0"/>
      <c r="G21" s="0"/>
      <c r="H21" s="0"/>
      <c r="I21" s="0"/>
      <c r="J21" s="0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1"/>
    </row>
    <row r="22" customFormat="false" ht="14.4" hidden="false" customHeight="true" outlineLevel="0" collapsed="false">
      <c r="B22" s="104" t="s">
        <v>118</v>
      </c>
      <c r="C22" s="0"/>
      <c r="D22" s="208" t="s">
        <v>121</v>
      </c>
      <c r="E22" s="208"/>
      <c r="F22" s="209" t="s">
        <v>81</v>
      </c>
      <c r="G22" s="210" t="n">
        <v>43983</v>
      </c>
      <c r="H22" s="211" t="s">
        <v>32</v>
      </c>
      <c r="I22" s="194" t="n">
        <v>44196</v>
      </c>
      <c r="J22" s="89"/>
      <c r="K22" s="89"/>
      <c r="L22" s="89"/>
      <c r="M22" s="89"/>
      <c r="N22" s="89"/>
      <c r="O22" s="89"/>
      <c r="P22" s="89"/>
      <c r="Q22" s="89"/>
      <c r="R22" s="0"/>
      <c r="S22" s="0"/>
      <c r="T22" s="0"/>
      <c r="U22" s="0"/>
      <c r="V22" s="91"/>
    </row>
    <row r="23" customFormat="false" ht="14.4" hidden="false" customHeight="false" outlineLevel="0" collapsed="false">
      <c r="B23" s="104"/>
      <c r="C23" s="0"/>
      <c r="D23" s="208"/>
      <c r="E23" s="208"/>
      <c r="F23" s="212"/>
      <c r="G23" s="213" t="s">
        <v>82</v>
      </c>
      <c r="H23" s="214" t="s">
        <v>83</v>
      </c>
      <c r="I23" s="214" t="s">
        <v>84</v>
      </c>
      <c r="J23" s="0"/>
      <c r="K23" s="89"/>
      <c r="L23" s="89"/>
      <c r="M23" s="89"/>
      <c r="N23" s="89"/>
      <c r="O23" s="89"/>
      <c r="P23" s="89"/>
      <c r="Q23" s="89"/>
      <c r="R23" s="0"/>
      <c r="S23" s="0"/>
      <c r="T23" s="0"/>
      <c r="U23" s="0"/>
      <c r="V23" s="91"/>
    </row>
    <row r="24" customFormat="false" ht="14.4" hidden="false" customHeight="false" outlineLevel="0" collapsed="false">
      <c r="B24" s="87"/>
      <c r="C24" s="110"/>
      <c r="D24" s="208"/>
      <c r="E24" s="208"/>
      <c r="F24" s="215" t="s">
        <v>86</v>
      </c>
      <c r="G24" s="216" t="n">
        <v>43983</v>
      </c>
      <c r="H24" s="216" t="n">
        <v>44075</v>
      </c>
      <c r="I24" s="216" t="n">
        <v>44136</v>
      </c>
      <c r="J24" s="89"/>
      <c r="K24" s="89"/>
      <c r="L24" s="89"/>
      <c r="M24" s="89"/>
      <c r="N24" s="89"/>
      <c r="O24" s="89"/>
      <c r="P24" s="89"/>
      <c r="Q24" s="89"/>
      <c r="R24" s="0"/>
      <c r="S24" s="0"/>
      <c r="T24" s="0"/>
      <c r="U24" s="0"/>
      <c r="V24" s="91"/>
    </row>
    <row r="25" customFormat="false" ht="14.4" hidden="false" customHeight="false" outlineLevel="0" collapsed="false">
      <c r="B25" s="104"/>
      <c r="C25" s="110"/>
      <c r="D25" s="208"/>
      <c r="E25" s="208"/>
      <c r="F25" s="215"/>
      <c r="G25" s="217" t="s">
        <v>32</v>
      </c>
      <c r="H25" s="217" t="s">
        <v>32</v>
      </c>
      <c r="I25" s="217" t="s">
        <v>32</v>
      </c>
      <c r="J25" s="0"/>
      <c r="K25" s="89"/>
      <c r="L25" s="89"/>
      <c r="M25" s="89"/>
      <c r="N25" s="89"/>
      <c r="O25" s="89"/>
      <c r="P25" s="89"/>
      <c r="Q25" s="89"/>
      <c r="R25" s="0"/>
      <c r="S25" s="0"/>
      <c r="T25" s="0"/>
      <c r="U25" s="0"/>
      <c r="V25" s="91"/>
    </row>
    <row r="26" customFormat="false" ht="14.4" hidden="false" customHeight="false" outlineLevel="0" collapsed="false">
      <c r="B26" s="104"/>
      <c r="C26" s="110"/>
      <c r="D26" s="208"/>
      <c r="E26" s="208"/>
      <c r="F26" s="215"/>
      <c r="G26" s="217" t="n">
        <v>44104</v>
      </c>
      <c r="H26" s="217" t="n">
        <v>44135</v>
      </c>
      <c r="I26" s="217" t="n">
        <v>44196</v>
      </c>
      <c r="J26" s="89"/>
      <c r="K26" s="89"/>
      <c r="L26" s="89"/>
      <c r="M26" s="89"/>
      <c r="N26" s="89"/>
      <c r="O26" s="89"/>
      <c r="P26" s="89"/>
      <c r="Q26" s="89"/>
      <c r="R26" s="0"/>
      <c r="S26" s="0"/>
      <c r="T26" s="0"/>
      <c r="U26" s="0"/>
      <c r="V26" s="91"/>
    </row>
    <row r="27" customFormat="false" ht="15.6" hidden="false" customHeight="false" outlineLevel="0" collapsed="false">
      <c r="B27" s="87"/>
      <c r="C27" s="110"/>
      <c r="D27" s="208"/>
      <c r="E27" s="208"/>
      <c r="F27" s="218" t="s">
        <v>33</v>
      </c>
      <c r="G27" s="219" t="s">
        <v>45</v>
      </c>
      <c r="H27" s="220"/>
      <c r="I27" s="220"/>
      <c r="J27" s="0"/>
      <c r="K27" s="89"/>
      <c r="L27" s="89"/>
      <c r="M27" s="89"/>
      <c r="N27" s="89"/>
      <c r="O27" s="89"/>
      <c r="P27" s="89"/>
      <c r="Q27" s="89"/>
      <c r="R27" s="0"/>
      <c r="S27" s="0"/>
      <c r="T27" s="0"/>
      <c r="U27" s="0"/>
      <c r="V27" s="91"/>
    </row>
    <row r="28" customFormat="false" ht="14.4" hidden="false" customHeight="false" outlineLevel="0" collapsed="false">
      <c r="B28" s="87"/>
      <c r="C28" s="110"/>
      <c r="D28" s="208"/>
      <c r="E28" s="208"/>
      <c r="F28" s="209" t="s">
        <v>46</v>
      </c>
      <c r="G28" s="204" t="n">
        <v>100</v>
      </c>
      <c r="H28" s="204" t="n">
        <v>70</v>
      </c>
      <c r="I28" s="204" t="n">
        <v>60</v>
      </c>
      <c r="J28" s="89"/>
      <c r="K28" s="89"/>
      <c r="L28" s="89"/>
      <c r="M28" s="89"/>
      <c r="N28" s="89"/>
      <c r="O28" s="89"/>
      <c r="P28" s="89"/>
      <c r="Q28" s="89"/>
      <c r="R28" s="0"/>
      <c r="S28" s="0"/>
      <c r="T28" s="0"/>
      <c r="U28" s="0"/>
      <c r="V28" s="91"/>
    </row>
    <row r="29" customFormat="false" ht="14.4" hidden="false" customHeight="false" outlineLevel="0" collapsed="false">
      <c r="B29" s="87"/>
      <c r="C29" s="110"/>
      <c r="D29" s="208"/>
      <c r="E29" s="208"/>
      <c r="F29" s="209" t="s">
        <v>38</v>
      </c>
      <c r="G29" s="204" t="n">
        <v>200</v>
      </c>
      <c r="H29" s="204" t="n">
        <v>140</v>
      </c>
      <c r="I29" s="204" t="n">
        <v>110</v>
      </c>
      <c r="J29" s="0"/>
      <c r="K29" s="89"/>
      <c r="L29" s="89"/>
      <c r="M29" s="89"/>
      <c r="N29" s="89"/>
      <c r="O29" s="89"/>
      <c r="P29" s="89"/>
      <c r="Q29" s="89"/>
      <c r="R29" s="0"/>
      <c r="S29" s="0"/>
      <c r="T29" s="0"/>
      <c r="U29" s="0"/>
      <c r="V29" s="91"/>
    </row>
    <row r="30" customFormat="false" ht="14.4" hidden="false" customHeight="false" outlineLevel="0" collapsed="false">
      <c r="B30" s="87"/>
      <c r="C30" s="110"/>
      <c r="D30" s="208"/>
      <c r="E30" s="208"/>
      <c r="F30" s="209" t="s">
        <v>47</v>
      </c>
      <c r="G30" s="221" t="n">
        <f aca="false">G31/(G29-G28)</f>
        <v>50</v>
      </c>
      <c r="H30" s="221" t="n">
        <f aca="false">H31/(H29-H28)</f>
        <v>107.142857142857</v>
      </c>
      <c r="I30" s="221" t="n">
        <f aca="false">I31/(I29-I28)</f>
        <v>150</v>
      </c>
      <c r="J30" s="89"/>
      <c r="K30" s="89"/>
      <c r="L30" s="89"/>
      <c r="M30" s="89"/>
      <c r="N30" s="89"/>
      <c r="O30" s="89"/>
      <c r="P30" s="89"/>
      <c r="Q30" s="89"/>
      <c r="R30" s="0"/>
      <c r="S30" s="0"/>
      <c r="T30" s="0"/>
      <c r="U30" s="0"/>
      <c r="V30" s="91"/>
    </row>
    <row r="31" customFormat="false" ht="14.4" hidden="false" customHeight="false" outlineLevel="0" collapsed="false">
      <c r="B31" s="87"/>
      <c r="C31" s="110"/>
      <c r="D31" s="208"/>
      <c r="E31" s="208"/>
      <c r="F31" s="209" t="s">
        <v>41</v>
      </c>
      <c r="G31" s="204" t="n">
        <v>5000</v>
      </c>
      <c r="H31" s="204" t="n">
        <v>7500</v>
      </c>
      <c r="I31" s="204" t="n">
        <v>7500</v>
      </c>
      <c r="J31" s="0"/>
      <c r="K31" s="89"/>
      <c r="L31" s="89"/>
      <c r="M31" s="89"/>
      <c r="N31" s="89"/>
      <c r="O31" s="89"/>
      <c r="P31" s="89"/>
      <c r="Q31" s="89"/>
      <c r="R31" s="0"/>
      <c r="S31" s="0"/>
      <c r="T31" s="0"/>
      <c r="U31" s="0"/>
      <c r="V31" s="91"/>
    </row>
    <row r="32" customFormat="false" ht="14.4" hidden="false" customHeight="false" outlineLevel="0" collapsed="false">
      <c r="B32" s="87"/>
      <c r="C32" s="110"/>
      <c r="D32" s="208"/>
      <c r="E32" s="208"/>
      <c r="F32" s="209" t="s">
        <v>89</v>
      </c>
      <c r="G32" s="136" t="n">
        <f aca="false">SUM(G31:I31)</f>
        <v>20000</v>
      </c>
      <c r="H32" s="136"/>
      <c r="I32" s="136"/>
      <c r="J32" s="89"/>
      <c r="K32" s="89"/>
      <c r="L32" s="89"/>
      <c r="M32" s="89"/>
      <c r="N32" s="89"/>
      <c r="O32" s="89"/>
      <c r="P32" s="89"/>
      <c r="Q32" s="89"/>
      <c r="R32" s="0"/>
      <c r="S32" s="0"/>
      <c r="T32" s="0"/>
      <c r="U32" s="0"/>
      <c r="V32" s="91"/>
    </row>
    <row r="33" customFormat="false" ht="14.4" hidden="false" customHeight="false" outlineLevel="0" collapsed="false">
      <c r="B33" s="87"/>
      <c r="C33" s="0"/>
      <c r="D33" s="0"/>
      <c r="E33" s="0"/>
      <c r="F33" s="0"/>
      <c r="G33" s="0"/>
      <c r="H33" s="0"/>
      <c r="I33" s="0"/>
      <c r="J33" s="0"/>
      <c r="K33" s="89"/>
      <c r="L33" s="89"/>
      <c r="M33" s="89"/>
      <c r="N33" s="89"/>
      <c r="O33" s="89"/>
      <c r="P33" s="89"/>
      <c r="Q33" s="89"/>
      <c r="R33" s="0"/>
      <c r="S33" s="0"/>
      <c r="T33" s="0"/>
      <c r="U33" s="0"/>
      <c r="V33" s="91"/>
    </row>
    <row r="34" customFormat="false" ht="14.4" hidden="false" customHeight="false" outlineLevel="0" collapsed="false">
      <c r="B34" s="87"/>
      <c r="C34" s="0"/>
      <c r="D34" s="0"/>
      <c r="E34" s="0"/>
      <c r="F34" s="0"/>
      <c r="G34" s="0"/>
      <c r="H34" s="0"/>
      <c r="I34" s="0"/>
      <c r="J34" s="0"/>
      <c r="K34" s="89"/>
      <c r="L34" s="89"/>
      <c r="M34" s="89"/>
      <c r="N34" s="89"/>
      <c r="O34" s="89"/>
      <c r="P34" s="0"/>
      <c r="Q34" s="0"/>
      <c r="R34" s="0"/>
      <c r="S34" s="0"/>
      <c r="T34" s="0"/>
      <c r="U34" s="0"/>
      <c r="V34" s="91"/>
    </row>
    <row r="35" customFormat="false" ht="14.4" hidden="false" customHeight="true" outlineLevel="0" collapsed="false">
      <c r="B35" s="104" t="s">
        <v>120</v>
      </c>
      <c r="C35" s="0"/>
      <c r="D35" s="105" t="s">
        <v>103</v>
      </c>
      <c r="E35" s="105"/>
      <c r="F35" s="131" t="s">
        <v>81</v>
      </c>
      <c r="G35" s="132" t="n">
        <v>43891</v>
      </c>
      <c r="H35" s="133" t="s">
        <v>32</v>
      </c>
      <c r="I35" s="134" t="n">
        <v>44135</v>
      </c>
      <c r="J35" s="0"/>
      <c r="K35" s="113"/>
      <c r="L35" s="115"/>
      <c r="M35" s="89"/>
      <c r="N35" s="89"/>
      <c r="O35" s="89"/>
      <c r="P35" s="0"/>
      <c r="Q35" s="0"/>
      <c r="R35" s="0"/>
      <c r="S35" s="0"/>
      <c r="T35" s="0"/>
      <c r="U35" s="0"/>
      <c r="V35" s="91"/>
    </row>
    <row r="36" customFormat="false" ht="15.6" hidden="false" customHeight="false" outlineLevel="0" collapsed="false">
      <c r="B36" s="87"/>
      <c r="C36" s="0"/>
      <c r="D36" s="105"/>
      <c r="E36" s="105"/>
      <c r="F36" s="141" t="s">
        <v>33</v>
      </c>
      <c r="G36" s="142" t="s">
        <v>156</v>
      </c>
      <c r="H36" s="143"/>
      <c r="I36" s="143"/>
      <c r="J36" s="143"/>
      <c r="K36" s="143"/>
      <c r="L36" s="143"/>
      <c r="M36" s="156" t="n">
        <v>80</v>
      </c>
      <c r="N36" s="143" t="s">
        <v>106</v>
      </c>
      <c r="O36" s="144"/>
      <c r="P36" s="144"/>
      <c r="Q36" s="146"/>
      <c r="R36" s="0"/>
      <c r="S36" s="0"/>
      <c r="T36" s="0"/>
      <c r="U36" s="0"/>
      <c r="V36" s="91"/>
    </row>
    <row r="37" customFormat="false" ht="15.6" hidden="false" customHeight="false" outlineLevel="0" collapsed="false">
      <c r="B37" s="87"/>
      <c r="C37" s="0"/>
      <c r="D37" s="105"/>
      <c r="E37" s="105"/>
      <c r="F37" s="141"/>
      <c r="G37" s="147" t="s">
        <v>107</v>
      </c>
      <c r="H37" s="148"/>
      <c r="I37" s="149" t="n">
        <v>31</v>
      </c>
      <c r="J37" s="150" t="s">
        <v>108</v>
      </c>
      <c r="K37" s="148"/>
      <c r="L37" s="148"/>
      <c r="M37" s="120"/>
      <c r="N37" s="120"/>
      <c r="O37" s="120"/>
      <c r="P37" s="151"/>
      <c r="Q37" s="205"/>
      <c r="R37" s="0"/>
      <c r="S37" s="0"/>
      <c r="T37" s="0"/>
      <c r="U37" s="0"/>
      <c r="V37" s="91"/>
    </row>
    <row r="38" customFormat="false" ht="14.4" hidden="false" customHeight="false" outlineLevel="0" collapsed="false">
      <c r="B38" s="87"/>
      <c r="C38" s="0"/>
      <c r="D38" s="105"/>
      <c r="E38" s="105"/>
      <c r="F38" s="93" t="s">
        <v>93</v>
      </c>
      <c r="G38" s="153" t="n">
        <v>3</v>
      </c>
      <c r="H38" s="125"/>
      <c r="I38" s="154"/>
      <c r="J38" s="125"/>
      <c r="K38" s="125"/>
      <c r="L38" s="125"/>
      <c r="M38" s="89"/>
      <c r="N38" s="89"/>
      <c r="O38" s="89"/>
      <c r="P38" s="0"/>
      <c r="Q38" s="0"/>
      <c r="R38" s="0"/>
      <c r="S38" s="0"/>
      <c r="T38" s="0"/>
      <c r="U38" s="0"/>
      <c r="V38" s="91"/>
    </row>
    <row r="39" customFormat="false" ht="14.4" hidden="false" customHeight="false" outlineLevel="0" collapsed="false">
      <c r="B39" s="87"/>
      <c r="C39" s="0"/>
      <c r="D39" s="105"/>
      <c r="E39" s="105"/>
      <c r="F39" s="93" t="s">
        <v>38</v>
      </c>
      <c r="G39" s="155" t="n">
        <v>7</v>
      </c>
      <c r="H39" s="156"/>
      <c r="I39" s="157"/>
      <c r="J39" s="125"/>
      <c r="K39" s="125"/>
      <c r="L39" s="125"/>
      <c r="M39" s="89"/>
      <c r="N39" s="89"/>
      <c r="O39" s="89"/>
      <c r="P39" s="0"/>
      <c r="Q39" s="0"/>
      <c r="R39" s="0"/>
      <c r="S39" s="0"/>
      <c r="T39" s="0"/>
      <c r="U39" s="0"/>
      <c r="V39" s="91"/>
    </row>
    <row r="40" customFormat="false" ht="14.4" hidden="false" customHeight="false" outlineLevel="0" collapsed="false">
      <c r="B40" s="87"/>
      <c r="C40" s="0"/>
      <c r="D40" s="105"/>
      <c r="E40" s="105"/>
      <c r="F40" s="93" t="s">
        <v>94</v>
      </c>
      <c r="G40" s="206" t="n">
        <f aca="false">G41/(G39-G38+1)</f>
        <v>2000</v>
      </c>
      <c r="H40" s="159"/>
      <c r="I40" s="160"/>
      <c r="J40" s="125"/>
      <c r="K40" s="125"/>
      <c r="L40" s="125"/>
      <c r="M40" s="89"/>
      <c r="N40" s="89"/>
      <c r="O40" s="89"/>
      <c r="P40" s="0"/>
      <c r="Q40" s="0"/>
      <c r="R40" s="0"/>
      <c r="S40" s="0"/>
      <c r="T40" s="0"/>
      <c r="U40" s="0"/>
      <c r="V40" s="91"/>
    </row>
    <row r="41" customFormat="false" ht="14.4" hidden="false" customHeight="false" outlineLevel="0" collapsed="false">
      <c r="B41" s="87"/>
      <c r="C41" s="0"/>
      <c r="D41" s="105"/>
      <c r="E41" s="105"/>
      <c r="F41" s="131" t="s">
        <v>41</v>
      </c>
      <c r="G41" s="158" t="n">
        <v>10000</v>
      </c>
      <c r="H41" s="129"/>
      <c r="I41" s="57"/>
      <c r="J41" s="125"/>
      <c r="K41" s="125"/>
      <c r="L41" s="125"/>
      <c r="M41" s="89"/>
      <c r="N41" s="89"/>
      <c r="O41" s="89"/>
      <c r="P41" s="0"/>
      <c r="Q41" s="0"/>
      <c r="R41" s="0"/>
      <c r="S41" s="0"/>
      <c r="T41" s="0"/>
      <c r="U41" s="0"/>
      <c r="V41" s="91"/>
    </row>
    <row r="42" customFormat="false" ht="14.4" hidden="false" customHeight="false" outlineLevel="0" collapsed="false">
      <c r="B42" s="87"/>
      <c r="C42" s="0"/>
      <c r="D42" s="138"/>
      <c r="E42" s="139"/>
      <c r="F42" s="139"/>
      <c r="G42" s="0"/>
      <c r="H42" s="125"/>
      <c r="I42" s="138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91"/>
    </row>
    <row r="43" customFormat="false" ht="15" hidden="false" customHeight="false" outlineLevel="0" collapsed="false">
      <c r="B43" s="87"/>
      <c r="C43" s="0"/>
      <c r="D43" s="138"/>
      <c r="E43" s="139"/>
      <c r="F43" s="139"/>
      <c r="G43" s="0"/>
      <c r="H43" s="125"/>
      <c r="I43" s="138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91"/>
    </row>
    <row r="44" customFormat="false" ht="14.4" hidden="false" customHeight="false" outlineLevel="0" collapsed="false">
      <c r="B44" s="87"/>
      <c r="C44" s="0"/>
      <c r="D44" s="162" t="s">
        <v>109</v>
      </c>
      <c r="E44" s="162"/>
      <c r="F44" s="163" t="s">
        <v>110</v>
      </c>
      <c r="G44" s="163" t="s">
        <v>111</v>
      </c>
      <c r="H44" s="163"/>
      <c r="I44" s="163"/>
      <c r="J44" s="163" t="s">
        <v>112</v>
      </c>
      <c r="K44" s="163"/>
      <c r="L44" s="163"/>
      <c r="M44" s="164" t="s">
        <v>113</v>
      </c>
      <c r="N44" s="164"/>
      <c r="O44" s="164"/>
      <c r="P44" s="0"/>
      <c r="Q44" s="0"/>
      <c r="R44" s="0"/>
      <c r="S44" s="0"/>
      <c r="T44" s="0"/>
      <c r="U44" s="0"/>
      <c r="V44" s="91"/>
    </row>
    <row r="45" customFormat="false" ht="15" hidden="false" customHeight="false" outlineLevel="0" collapsed="false">
      <c r="B45" s="87"/>
      <c r="C45" s="0"/>
      <c r="D45" s="222" t="n">
        <f aca="false">G19+G32+G41</f>
        <v>45000</v>
      </c>
      <c r="E45" s="222"/>
      <c r="F45" s="223"/>
      <c r="G45" s="224"/>
      <c r="H45" s="224"/>
      <c r="I45" s="224"/>
      <c r="J45" s="224"/>
      <c r="K45" s="224"/>
      <c r="L45" s="224"/>
      <c r="M45" s="225"/>
      <c r="N45" s="225"/>
      <c r="O45" s="225"/>
      <c r="P45" s="226"/>
      <c r="Q45" s="0"/>
      <c r="R45" s="0"/>
      <c r="S45" s="0"/>
      <c r="T45" s="0"/>
      <c r="U45" s="0"/>
      <c r="V45" s="91"/>
    </row>
    <row r="46" customFormat="false" ht="15" hidden="false" customHeight="false" outlineLevel="0" collapsed="false">
      <c r="B46" s="172"/>
      <c r="C46" s="173"/>
      <c r="D46" s="173"/>
      <c r="E46" s="173"/>
      <c r="F46" s="192"/>
      <c r="G46" s="19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4"/>
    </row>
  </sheetData>
  <mergeCells count="23">
    <mergeCell ref="B2:V2"/>
    <mergeCell ref="B3:V3"/>
    <mergeCell ref="G6:I6"/>
    <mergeCell ref="P6:U6"/>
    <mergeCell ref="G7:I7"/>
    <mergeCell ref="D9:E19"/>
    <mergeCell ref="C11:C19"/>
    <mergeCell ref="F11:F13"/>
    <mergeCell ref="G19:I19"/>
    <mergeCell ref="D22:E32"/>
    <mergeCell ref="C24:C32"/>
    <mergeCell ref="F24:F26"/>
    <mergeCell ref="G32:I32"/>
    <mergeCell ref="D35:E41"/>
    <mergeCell ref="F36:F37"/>
    <mergeCell ref="D44:E44"/>
    <mergeCell ref="G44:I44"/>
    <mergeCell ref="J44:L44"/>
    <mergeCell ref="M44:O44"/>
    <mergeCell ref="D45:E45"/>
    <mergeCell ref="G45:I45"/>
    <mergeCell ref="J45:L45"/>
    <mergeCell ref="M45:O45"/>
  </mergeCells>
  <printOptions headings="false" gridLines="false" gridLinesSet="true" horizontalCentered="true" verticalCentered="true"/>
  <pageMargins left="0.45" right="0.45" top="0.75" bottom="0.75" header="0.511805555555555" footer="0.511805555555555"/>
  <pageSetup paperSize="1" scale="5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U62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6" activeCellId="0" sqref="K16"/>
    </sheetView>
  </sheetViews>
  <sheetFormatPr defaultRowHeight="13.2"/>
  <cols>
    <col collapsed="false" hidden="false" max="1" min="1" style="1" width="31.5587044534413"/>
    <col collapsed="false" hidden="false" max="2" min="2" style="1" width="12.5546558704453"/>
    <col collapsed="false" hidden="false" max="3" min="3" style="1" width="10.6599190283401"/>
    <col collapsed="false" hidden="false" max="4" min="4" style="1" width="11.5546558704453"/>
    <col collapsed="false" hidden="false" max="9" min="5" style="1" width="9.55465587044534"/>
    <col collapsed="false" hidden="false" max="10" min="10" style="1" width="12.8906882591093"/>
    <col collapsed="false" hidden="false" max="11" min="11" style="1" width="9.55465587044534"/>
    <col collapsed="false" hidden="false" max="12" min="12" style="1" width="13.6599190283401"/>
    <col collapsed="false" hidden="false" max="242" min="13" style="1" width="9.11336032388664"/>
    <col collapsed="false" hidden="false" max="243" min="243" style="1" width="31.5587044534413"/>
    <col collapsed="false" hidden="false" max="244" min="244" style="1" width="12.5546558704453"/>
    <col collapsed="false" hidden="false" max="245" min="245" style="1" width="10.6599190283401"/>
    <col collapsed="false" hidden="false" max="246" min="246" style="1" width="11.5546558704453"/>
    <col collapsed="false" hidden="false" max="253" min="247" style="1" width="9.55465587044534"/>
    <col collapsed="false" hidden="false" max="254" min="254" style="1" width="11.5546558704453"/>
    <col collapsed="false" hidden="false" max="256" min="255" style="1" width="9.11336032388664"/>
    <col collapsed="false" hidden="false" max="257" min="257" style="1" width="31.5587044534413"/>
    <col collapsed="false" hidden="false" max="258" min="258" style="1" width="12.5546558704453"/>
    <col collapsed="false" hidden="false" max="259" min="259" style="1" width="10.6599190283401"/>
    <col collapsed="false" hidden="false" max="260" min="260" style="1" width="11.5546558704453"/>
    <col collapsed="false" hidden="false" max="267" min="261" style="1" width="9.55465587044534"/>
    <col collapsed="false" hidden="false" max="268" min="268" style="1" width="11.5546558704453"/>
    <col collapsed="false" hidden="false" max="498" min="269" style="1" width="9.11336032388664"/>
    <col collapsed="false" hidden="false" max="499" min="499" style="1" width="31.5587044534413"/>
    <col collapsed="false" hidden="false" max="500" min="500" style="1" width="12.5546558704453"/>
    <col collapsed="false" hidden="false" max="501" min="501" style="1" width="10.6599190283401"/>
    <col collapsed="false" hidden="false" max="502" min="502" style="1" width="11.5546558704453"/>
    <col collapsed="false" hidden="false" max="509" min="503" style="1" width="9.55465587044534"/>
    <col collapsed="false" hidden="false" max="510" min="510" style="1" width="11.5546558704453"/>
    <col collapsed="false" hidden="false" max="512" min="511" style="1" width="9.11336032388664"/>
    <col collapsed="false" hidden="false" max="513" min="513" style="1" width="31.5587044534413"/>
    <col collapsed="false" hidden="false" max="514" min="514" style="1" width="12.5546558704453"/>
    <col collapsed="false" hidden="false" max="515" min="515" style="1" width="10.6599190283401"/>
    <col collapsed="false" hidden="false" max="516" min="516" style="1" width="11.5546558704453"/>
    <col collapsed="false" hidden="false" max="523" min="517" style="1" width="9.55465587044534"/>
    <col collapsed="false" hidden="false" max="524" min="524" style="1" width="11.5546558704453"/>
    <col collapsed="false" hidden="false" max="754" min="525" style="1" width="9.11336032388664"/>
    <col collapsed="false" hidden="false" max="755" min="755" style="1" width="31.5587044534413"/>
    <col collapsed="false" hidden="false" max="756" min="756" style="1" width="12.5546558704453"/>
    <col collapsed="false" hidden="false" max="757" min="757" style="1" width="10.6599190283401"/>
    <col collapsed="false" hidden="false" max="758" min="758" style="1" width="11.5546558704453"/>
    <col collapsed="false" hidden="false" max="765" min="759" style="1" width="9.55465587044534"/>
    <col collapsed="false" hidden="false" max="766" min="766" style="1" width="11.5546558704453"/>
    <col collapsed="false" hidden="false" max="768" min="767" style="1" width="9.11336032388664"/>
    <col collapsed="false" hidden="false" max="769" min="769" style="1" width="31.5587044534413"/>
    <col collapsed="false" hidden="false" max="770" min="770" style="1" width="12.5546558704453"/>
    <col collapsed="false" hidden="false" max="771" min="771" style="1" width="10.6599190283401"/>
    <col collapsed="false" hidden="false" max="772" min="772" style="1" width="11.5546558704453"/>
    <col collapsed="false" hidden="false" max="779" min="773" style="1" width="9.55465587044534"/>
    <col collapsed="false" hidden="false" max="780" min="780" style="1" width="11.5546558704453"/>
    <col collapsed="false" hidden="false" max="1010" min="781" style="1" width="9.11336032388664"/>
    <col collapsed="false" hidden="false" max="1011" min="1011" style="1" width="31.5587044534413"/>
    <col collapsed="false" hidden="false" max="1012" min="1012" style="1" width="12.5546558704453"/>
    <col collapsed="false" hidden="false" max="1013" min="1013" style="1" width="10.6599190283401"/>
    <col collapsed="false" hidden="false" max="1014" min="1014" style="1" width="11.5546558704453"/>
    <col collapsed="false" hidden="false" max="1021" min="1015" style="1" width="9.55465587044534"/>
    <col collapsed="false" hidden="false" max="1022" min="1022" style="1" width="11.5546558704453"/>
    <col collapsed="false" hidden="false" max="1025" min="1023" style="1" width="9.11336032388664"/>
  </cols>
  <sheetData>
    <row r="1" customFormat="false" ht="13.2" hidden="false" customHeight="false" outlineLevel="0" collapsed="false">
      <c r="A1" s="227"/>
      <c r="B1" s="228"/>
      <c r="C1" s="228"/>
      <c r="D1" s="229"/>
      <c r="E1" s="229"/>
      <c r="F1" s="229"/>
      <c r="G1" s="229"/>
      <c r="H1" s="229"/>
      <c r="I1" s="229"/>
      <c r="J1" s="229"/>
      <c r="K1" s="229"/>
      <c r="L1" s="230"/>
      <c r="M1" s="0"/>
      <c r="N1" s="0"/>
      <c r="O1" s="0"/>
      <c r="P1" s="0"/>
      <c r="Q1" s="0"/>
      <c r="R1" s="0"/>
      <c r="S1" s="0"/>
      <c r="T1" s="0"/>
      <c r="U1" s="0"/>
    </row>
    <row r="2" customFormat="false" ht="14.25" hidden="false" customHeight="true" outlineLevel="0" collapsed="false">
      <c r="A2" s="86" t="s">
        <v>70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31"/>
      <c r="N2" s="231"/>
      <c r="O2" s="231"/>
      <c r="P2" s="231"/>
      <c r="Q2" s="231"/>
      <c r="R2" s="231"/>
      <c r="S2" s="231"/>
      <c r="T2" s="231"/>
      <c r="U2" s="232"/>
    </row>
    <row r="3" customFormat="false" ht="13.2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0"/>
    </row>
    <row r="4" customFormat="false" ht="15.6" hidden="false" customHeight="false" outlineLevel="0" collapsed="false">
      <c r="A4" s="4" t="s">
        <v>157</v>
      </c>
      <c r="B4" s="5"/>
      <c r="C4" s="6"/>
      <c r="D4" s="7" t="s">
        <v>5</v>
      </c>
      <c r="E4" s="8" t="s">
        <v>158</v>
      </c>
      <c r="F4" s="6"/>
      <c r="G4" s="6"/>
      <c r="H4" s="6"/>
      <c r="I4" s="6"/>
      <c r="J4" s="6"/>
      <c r="K4" s="9" t="s">
        <v>159</v>
      </c>
      <c r="L4" s="10"/>
      <c r="M4" s="0"/>
    </row>
    <row r="5" customFormat="false" ht="13.2" hidden="false" customHeight="false" outlineLevel="0" collapsed="false">
      <c r="A5" s="4"/>
      <c r="B5" s="5"/>
      <c r="C5" s="6"/>
      <c r="D5" s="6"/>
      <c r="E5" s="6"/>
      <c r="F5" s="6"/>
      <c r="G5" s="6"/>
      <c r="H5" s="5"/>
      <c r="I5" s="5"/>
      <c r="J5" s="7" t="s">
        <v>8</v>
      </c>
      <c r="K5" s="5" t="s">
        <v>9</v>
      </c>
      <c r="L5" s="10"/>
      <c r="M5" s="0"/>
    </row>
    <row r="6" customFormat="false" ht="13.2" hidden="false" customHeight="false" outlineLevel="0" collapsed="false">
      <c r="A6" s="4" t="s">
        <v>10</v>
      </c>
      <c r="B6" s="5" t="s">
        <v>9</v>
      </c>
      <c r="C6" s="6"/>
      <c r="D6" s="6"/>
      <c r="E6" s="6"/>
      <c r="F6" s="6"/>
      <c r="G6" s="11" t="s">
        <v>11</v>
      </c>
      <c r="H6" s="11"/>
      <c r="I6" s="11"/>
      <c r="J6" s="5" t="s">
        <v>9</v>
      </c>
      <c r="K6" s="6"/>
      <c r="L6" s="10"/>
      <c r="M6" s="0"/>
    </row>
    <row r="7" customFormat="false" ht="13.2" hidden="false" customHeight="false" outlineLevel="0" collapsed="false">
      <c r="A7" s="4" t="s">
        <v>12</v>
      </c>
      <c r="B7" s="6"/>
      <c r="C7" s="6"/>
      <c r="D7" s="6"/>
      <c r="E7" s="6"/>
      <c r="F7" s="6"/>
      <c r="G7" s="6"/>
      <c r="H7" s="5" t="s">
        <v>13</v>
      </c>
      <c r="I7" s="6"/>
      <c r="J7" s="5" t="n">
        <v>60000</v>
      </c>
      <c r="K7" s="6"/>
      <c r="L7" s="10"/>
      <c r="M7" s="0"/>
    </row>
    <row r="8" customFormat="false" ht="13.8" hidden="false" customHeight="false" outlineLevel="0" collapsed="false">
      <c r="A8" s="12"/>
      <c r="B8" s="6"/>
      <c r="C8" s="6"/>
      <c r="D8" s="6"/>
      <c r="E8" s="6"/>
      <c r="F8" s="6"/>
      <c r="G8" s="6"/>
      <c r="H8" s="6"/>
      <c r="I8" s="6"/>
      <c r="J8" s="6"/>
      <c r="K8" s="6"/>
      <c r="L8" s="10"/>
      <c r="M8" s="0"/>
    </row>
    <row r="9" customFormat="false" ht="13.2" hidden="false" customHeight="false" outlineLevel="0" collapsed="false">
      <c r="A9" s="13" t="s">
        <v>160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0"/>
    </row>
    <row r="10" customFormat="false" ht="13.2" hidden="false" customHeight="false" outlineLevel="0" collapsed="false">
      <c r="A10" s="14" t="s">
        <v>15</v>
      </c>
      <c r="B10" s="15" t="s">
        <v>161</v>
      </c>
      <c r="C10" s="15"/>
      <c r="D10" s="16"/>
      <c r="E10" s="233"/>
      <c r="F10" s="6"/>
      <c r="G10" s="6"/>
      <c r="H10" s="6"/>
      <c r="I10" s="6"/>
      <c r="J10" s="6"/>
      <c r="K10" s="6"/>
      <c r="L10" s="10"/>
      <c r="M10" s="0"/>
    </row>
    <row r="11" customFormat="false" ht="13.2" hidden="false" customHeight="false" outlineLevel="0" collapsed="false">
      <c r="A11" s="14" t="s">
        <v>17</v>
      </c>
      <c r="B11" s="17" t="n">
        <v>43814</v>
      </c>
      <c r="C11" s="18" t="s">
        <v>18</v>
      </c>
      <c r="D11" s="17" t="n">
        <v>43889</v>
      </c>
      <c r="E11" s="6"/>
      <c r="F11" s="6"/>
      <c r="G11" s="6"/>
      <c r="H11" s="6"/>
      <c r="I11" s="6"/>
      <c r="J11" s="6"/>
      <c r="K11" s="6"/>
      <c r="L11" s="10"/>
      <c r="M11" s="0"/>
    </row>
    <row r="12" customFormat="false" ht="13.2" hidden="false" customHeight="false" outlineLevel="0" collapsed="false">
      <c r="A12" s="14" t="s">
        <v>162</v>
      </c>
      <c r="B12" s="15" t="s">
        <v>163</v>
      </c>
      <c r="C12" s="15"/>
      <c r="D12" s="15"/>
      <c r="E12" s="233"/>
      <c r="F12" s="6"/>
      <c r="G12" s="6"/>
      <c r="H12" s="6"/>
      <c r="I12" s="6"/>
      <c r="J12" s="6"/>
      <c r="K12" s="6"/>
      <c r="L12" s="10"/>
      <c r="M12" s="0"/>
    </row>
    <row r="13" customFormat="false" ht="13.8" hidden="false" customHeight="false" outlineLevel="0" collapsed="false">
      <c r="A13" s="14"/>
      <c r="B13" s="15"/>
      <c r="C13" s="15"/>
      <c r="D13" s="15"/>
      <c r="E13" s="15"/>
      <c r="F13" s="6"/>
      <c r="G13" s="6"/>
      <c r="H13" s="6"/>
      <c r="I13" s="6"/>
      <c r="J13" s="6"/>
      <c r="K13" s="6"/>
      <c r="L13" s="10"/>
      <c r="M13" s="0"/>
    </row>
    <row r="14" customFormat="false" ht="13.8" hidden="false" customHeight="false" outlineLevel="0" collapsed="false">
      <c r="A14" s="234" t="s">
        <v>164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0"/>
    </row>
    <row r="15" customFormat="false" ht="13.2" hidden="false" customHeight="false" outlineLevel="0" collapsed="false">
      <c r="A15" s="235" t="s">
        <v>22</v>
      </c>
      <c r="B15" s="236" t="n">
        <v>43814</v>
      </c>
      <c r="C15" s="237" t="n">
        <v>43830</v>
      </c>
      <c r="D15" s="236" t="n">
        <v>43831</v>
      </c>
      <c r="E15" s="237" t="n">
        <v>43845</v>
      </c>
      <c r="F15" s="236" t="n">
        <v>43846</v>
      </c>
      <c r="G15" s="237" t="n">
        <v>43861</v>
      </c>
      <c r="H15" s="236" t="n">
        <v>43862</v>
      </c>
      <c r="I15" s="237" t="n">
        <v>43875</v>
      </c>
      <c r="J15" s="236" t="n">
        <v>43876</v>
      </c>
      <c r="K15" s="23" t="n">
        <v>43889</v>
      </c>
      <c r="L15" s="10"/>
      <c r="M15" s="0"/>
    </row>
    <row r="16" customFormat="false" ht="16.8" hidden="false" customHeight="false" outlineLevel="0" collapsed="false">
      <c r="A16" s="238" t="s">
        <v>165</v>
      </c>
      <c r="B16" s="239" t="n">
        <v>20.5</v>
      </c>
      <c r="C16" s="240" t="s">
        <v>24</v>
      </c>
      <c r="D16" s="241" t="n">
        <v>20.5</v>
      </c>
      <c r="E16" s="240" t="s">
        <v>24</v>
      </c>
      <c r="F16" s="241" t="n">
        <v>20.5</v>
      </c>
      <c r="G16" s="240" t="s">
        <v>24</v>
      </c>
      <c r="H16" s="241" t="n">
        <v>20.5</v>
      </c>
      <c r="I16" s="240" t="s">
        <v>24</v>
      </c>
      <c r="J16" s="239" t="n">
        <v>21</v>
      </c>
      <c r="K16" s="242" t="s">
        <v>24</v>
      </c>
      <c r="L16" s="10"/>
      <c r="M16" s="0"/>
    </row>
    <row r="17" customFormat="false" ht="13.2" hidden="false" customHeight="false" outlineLevel="0" collapsed="false">
      <c r="A17" s="4" t="s">
        <v>25</v>
      </c>
      <c r="B17" s="15" t="n">
        <v>20</v>
      </c>
      <c r="C17" s="6"/>
      <c r="D17" s="6"/>
      <c r="E17" s="6"/>
      <c r="F17" s="6"/>
      <c r="G17" s="6"/>
      <c r="H17" s="6"/>
      <c r="I17" s="6"/>
      <c r="J17" s="6"/>
      <c r="K17" s="6"/>
      <c r="L17" s="10"/>
      <c r="M17" s="0"/>
    </row>
    <row r="18" customFormat="false" ht="13.2" hidden="false" customHeight="false" outlineLevel="0" collapsed="false">
      <c r="A18" s="4" t="s">
        <v>26</v>
      </c>
      <c r="B18" s="15" t="n">
        <v>100</v>
      </c>
      <c r="C18" s="6"/>
      <c r="D18" s="6"/>
      <c r="E18" s="6"/>
      <c r="F18" s="6"/>
      <c r="G18" s="6"/>
      <c r="H18" s="6"/>
      <c r="I18" s="6"/>
      <c r="J18" s="6"/>
      <c r="K18" s="6"/>
      <c r="L18" s="10"/>
      <c r="M18" s="0"/>
    </row>
    <row r="19" customFormat="false" ht="13.2" hidden="false" customHeight="false" outlineLevel="0" collapsed="false">
      <c r="A19" s="4" t="s">
        <v>27</v>
      </c>
      <c r="B19" s="243" t="n">
        <f aca="false">B20/(B18-B17)</f>
        <v>150</v>
      </c>
      <c r="C19" s="6"/>
      <c r="D19" s="6"/>
      <c r="E19" s="6"/>
      <c r="F19" s="6"/>
      <c r="G19" s="6"/>
      <c r="H19" s="6"/>
      <c r="I19" s="6"/>
      <c r="J19" s="6"/>
      <c r="K19" s="6"/>
      <c r="L19" s="10"/>
      <c r="M19" s="0"/>
    </row>
    <row r="20" customFormat="false" ht="13.2" hidden="false" customHeight="false" outlineLevel="0" collapsed="false">
      <c r="A20" s="4" t="s">
        <v>28</v>
      </c>
      <c r="B20" s="28" t="n">
        <v>12000</v>
      </c>
      <c r="C20" s="6"/>
      <c r="D20" s="6"/>
      <c r="E20" s="6"/>
      <c r="F20" s="6"/>
      <c r="G20" s="6"/>
      <c r="H20" s="6"/>
      <c r="I20" s="6"/>
      <c r="J20" s="6"/>
      <c r="K20" s="6"/>
      <c r="L20" s="10"/>
      <c r="M20" s="0"/>
    </row>
    <row r="21" customFormat="false" ht="13.8" hidden="false" customHeight="false" outlineLevel="0" collapsed="false">
      <c r="A21" s="47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42"/>
      <c r="M21" s="0"/>
    </row>
    <row r="22" customFormat="false" ht="13.2" hidden="false" customHeight="false" outlineLevel="0" collapsed="false">
      <c r="A22" s="13" t="s">
        <v>166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0"/>
    </row>
    <row r="23" customFormat="false" ht="13.2" hidden="false" customHeight="false" outlineLevel="0" collapsed="false">
      <c r="A23" s="14" t="s">
        <v>15</v>
      </c>
      <c r="B23" s="15" t="s">
        <v>167</v>
      </c>
      <c r="C23" s="15"/>
      <c r="D23" s="16"/>
      <c r="E23" s="233"/>
      <c r="F23" s="6"/>
      <c r="G23" s="6"/>
      <c r="H23" s="6"/>
      <c r="I23" s="6"/>
      <c r="J23" s="6"/>
      <c r="K23" s="6"/>
      <c r="L23" s="10"/>
      <c r="M23" s="0"/>
    </row>
    <row r="24" customFormat="false" ht="13.2" hidden="false" customHeight="false" outlineLevel="0" collapsed="false">
      <c r="A24" s="14" t="s">
        <v>17</v>
      </c>
      <c r="B24" s="17" t="n">
        <v>43814</v>
      </c>
      <c r="C24" s="18" t="s">
        <v>18</v>
      </c>
      <c r="D24" s="17" t="n">
        <v>43889</v>
      </c>
      <c r="E24" s="6"/>
      <c r="F24" s="6"/>
      <c r="G24" s="6"/>
      <c r="H24" s="6"/>
      <c r="I24" s="6"/>
      <c r="J24" s="6"/>
      <c r="K24" s="6"/>
      <c r="L24" s="10"/>
      <c r="M24" s="0"/>
    </row>
    <row r="25" customFormat="false" ht="13.8" hidden="false" customHeight="false" outlineLevel="0" collapsed="false">
      <c r="A25" s="14" t="s">
        <v>50</v>
      </c>
      <c r="B25" s="15"/>
      <c r="C25" s="15"/>
      <c r="D25" s="15"/>
      <c r="E25" s="15"/>
      <c r="F25" s="6"/>
      <c r="G25" s="6"/>
      <c r="H25" s="6"/>
      <c r="I25" s="6"/>
      <c r="J25" s="6"/>
      <c r="K25" s="6"/>
      <c r="L25" s="10"/>
      <c r="M25" s="0"/>
    </row>
    <row r="26" customFormat="false" ht="16.2" hidden="false" customHeight="false" outlineLevel="0" collapsed="false">
      <c r="A26" s="12" t="s">
        <v>168</v>
      </c>
      <c r="B26" s="244" t="n">
        <v>15</v>
      </c>
      <c r="C26" s="245" t="s">
        <v>169</v>
      </c>
      <c r="D26" s="246" t="n">
        <v>20</v>
      </c>
      <c r="E26" s="247" t="s">
        <v>170</v>
      </c>
      <c r="F26" s="6"/>
      <c r="G26" s="6"/>
      <c r="H26" s="6"/>
      <c r="I26" s="6"/>
      <c r="J26" s="6"/>
      <c r="K26" s="6"/>
      <c r="L26" s="10"/>
      <c r="M26" s="0"/>
    </row>
    <row r="27" customFormat="false" ht="13.2" hidden="false" customHeight="false" outlineLevel="0" collapsed="false">
      <c r="A27" s="12"/>
      <c r="B27" s="12"/>
      <c r="C27" s="248"/>
      <c r="D27" s="15"/>
      <c r="E27" s="10"/>
      <c r="F27" s="6"/>
      <c r="G27" s="6"/>
      <c r="H27" s="6"/>
      <c r="I27" s="6"/>
      <c r="J27" s="6"/>
      <c r="K27" s="6"/>
      <c r="L27" s="10"/>
      <c r="M27" s="0"/>
    </row>
    <row r="28" customFormat="false" ht="13.8" hidden="false" customHeight="false" outlineLevel="0" collapsed="false">
      <c r="A28" s="12" t="s">
        <v>171</v>
      </c>
      <c r="B28" s="249" t="n">
        <v>50</v>
      </c>
      <c r="C28" s="250" t="s">
        <v>54</v>
      </c>
      <c r="D28" s="251" t="n">
        <v>70</v>
      </c>
      <c r="E28" s="252" t="s">
        <v>55</v>
      </c>
      <c r="F28" s="6"/>
      <c r="G28" s="6"/>
      <c r="H28" s="6"/>
      <c r="I28" s="6"/>
      <c r="J28" s="6"/>
      <c r="K28" s="6"/>
      <c r="L28" s="10"/>
      <c r="M28" s="0"/>
    </row>
    <row r="29" customFormat="false" ht="13.8" hidden="false" customHeight="false" outlineLevel="0" collapsed="false">
      <c r="A29" s="4" t="s">
        <v>172</v>
      </c>
      <c r="B29" s="6" t="s">
        <v>57</v>
      </c>
      <c r="C29" s="6"/>
      <c r="D29" s="6"/>
      <c r="E29" s="68" t="n">
        <v>3</v>
      </c>
      <c r="F29" s="6" t="s">
        <v>173</v>
      </c>
      <c r="G29" s="6"/>
      <c r="H29" s="6"/>
      <c r="I29" s="6"/>
      <c r="J29" s="6"/>
      <c r="K29" s="6"/>
      <c r="L29" s="10"/>
      <c r="M29" s="0"/>
    </row>
    <row r="30" customFormat="false" ht="13.2" hidden="false" customHeight="false" outlineLevel="0" collapsed="false">
      <c r="A30" s="4" t="s">
        <v>174</v>
      </c>
      <c r="B30" s="15" t="n">
        <v>3</v>
      </c>
      <c r="C30" s="6"/>
      <c r="D30" s="6"/>
      <c r="E30" s="6"/>
      <c r="F30" s="6"/>
      <c r="G30" s="6"/>
      <c r="H30" s="6"/>
      <c r="I30" s="6"/>
      <c r="J30" s="6"/>
      <c r="K30" s="6"/>
      <c r="L30" s="10"/>
      <c r="M30" s="0"/>
    </row>
    <row r="31" customFormat="false" ht="13.2" hidden="false" customHeight="false" outlineLevel="0" collapsed="false">
      <c r="A31" s="4" t="s">
        <v>60</v>
      </c>
      <c r="B31" s="15" t="n">
        <v>7</v>
      </c>
      <c r="C31" s="6"/>
      <c r="D31" s="6"/>
      <c r="E31" s="6"/>
      <c r="F31" s="6"/>
      <c r="G31" s="6"/>
      <c r="H31" s="6"/>
      <c r="I31" s="6"/>
      <c r="J31" s="6"/>
      <c r="K31" s="6"/>
      <c r="L31" s="10"/>
      <c r="M31" s="0"/>
    </row>
    <row r="32" customFormat="false" ht="13.2" hidden="false" customHeight="false" outlineLevel="0" collapsed="false">
      <c r="A32" s="4" t="s">
        <v>61</v>
      </c>
      <c r="B32" s="253" t="n">
        <f aca="false">B33/(B31-B30+1)</f>
        <v>2400</v>
      </c>
      <c r="C32" s="6"/>
      <c r="D32" s="6"/>
      <c r="E32" s="6"/>
      <c r="F32" s="6"/>
      <c r="G32" s="6"/>
      <c r="H32" s="6"/>
      <c r="I32" s="6"/>
      <c r="J32" s="6"/>
      <c r="K32" s="6"/>
      <c r="L32" s="10"/>
      <c r="M32" s="0"/>
    </row>
    <row r="33" customFormat="false" ht="13.2" hidden="false" customHeight="false" outlineLevel="0" collapsed="false">
      <c r="A33" s="4" t="s">
        <v>28</v>
      </c>
      <c r="B33" s="28" t="n">
        <v>12000</v>
      </c>
      <c r="C33" s="6"/>
      <c r="D33" s="6"/>
      <c r="E33" s="6"/>
      <c r="F33" s="6"/>
      <c r="G33" s="6"/>
      <c r="H33" s="6"/>
      <c r="I33" s="6"/>
      <c r="J33" s="6"/>
      <c r="K33" s="6"/>
      <c r="L33" s="10"/>
      <c r="M33" s="0"/>
    </row>
    <row r="34" customFormat="false" ht="13.8" hidden="false" customHeight="false" outlineLevel="0" collapsed="false">
      <c r="A34" s="4"/>
      <c r="B34" s="8"/>
      <c r="C34" s="6"/>
      <c r="D34" s="6"/>
      <c r="E34" s="6"/>
      <c r="F34" s="6"/>
      <c r="G34" s="6"/>
      <c r="H34" s="6"/>
      <c r="I34" s="6"/>
      <c r="J34" s="6"/>
      <c r="K34" s="6"/>
      <c r="L34" s="10"/>
      <c r="M34" s="0"/>
    </row>
    <row r="35" customFormat="false" ht="13.2" hidden="false" customHeight="false" outlineLevel="0" collapsed="false">
      <c r="A35" s="13" t="s">
        <v>175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0"/>
    </row>
    <row r="36" customFormat="false" ht="13.2" hidden="false" customHeight="false" outlineLevel="0" collapsed="false">
      <c r="A36" s="14" t="s">
        <v>15</v>
      </c>
      <c r="B36" s="254" t="s">
        <v>176</v>
      </c>
      <c r="C36" s="15"/>
      <c r="D36" s="16"/>
      <c r="E36" s="15"/>
      <c r="F36" s="6"/>
      <c r="G36" s="6"/>
      <c r="H36" s="6"/>
      <c r="I36" s="6"/>
      <c r="J36" s="6"/>
      <c r="K36" s="6"/>
      <c r="L36" s="10"/>
      <c r="M36" s="0"/>
    </row>
    <row r="37" customFormat="false" ht="13.2" hidden="false" customHeight="false" outlineLevel="0" collapsed="false">
      <c r="A37" s="14" t="s">
        <v>17</v>
      </c>
      <c r="B37" s="17" t="n">
        <v>43891</v>
      </c>
      <c r="C37" s="18" t="s">
        <v>18</v>
      </c>
      <c r="D37" s="17" t="n">
        <v>43966</v>
      </c>
      <c r="E37" s="6"/>
      <c r="F37" s="6"/>
      <c r="G37" s="6"/>
      <c r="H37" s="6"/>
      <c r="I37" s="6"/>
      <c r="J37" s="6"/>
      <c r="K37" s="6"/>
      <c r="L37" s="10"/>
      <c r="M37" s="0"/>
    </row>
    <row r="38" customFormat="false" ht="15" hidden="false" customHeight="false" outlineLevel="0" collapsed="false">
      <c r="A38" s="14" t="s">
        <v>162</v>
      </c>
      <c r="B38" s="15" t="s">
        <v>177</v>
      </c>
      <c r="C38" s="6"/>
      <c r="D38" s="6"/>
      <c r="E38" s="18" t="n">
        <v>5</v>
      </c>
      <c r="F38" s="255" t="s">
        <v>36</v>
      </c>
      <c r="G38" s="15"/>
      <c r="H38" s="6"/>
      <c r="I38" s="6"/>
      <c r="J38" s="6"/>
      <c r="K38" s="6"/>
      <c r="L38" s="10"/>
      <c r="M38" s="0"/>
    </row>
    <row r="39" customFormat="false" ht="13.2" hidden="false" customHeight="false" outlineLevel="0" collapsed="false">
      <c r="A39" s="4" t="s">
        <v>178</v>
      </c>
      <c r="B39" s="15" t="n">
        <v>3</v>
      </c>
      <c r="C39" s="256"/>
      <c r="D39" s="6"/>
      <c r="E39" s="257"/>
      <c r="F39" s="256"/>
      <c r="G39" s="6"/>
      <c r="H39" s="257"/>
      <c r="I39" s="256"/>
      <c r="J39" s="6"/>
      <c r="K39" s="257"/>
      <c r="L39" s="258"/>
      <c r="M39" s="0"/>
    </row>
    <row r="40" customFormat="false" ht="15.6" hidden="false" customHeight="false" outlineLevel="0" collapsed="false">
      <c r="A40" s="4" t="s">
        <v>60</v>
      </c>
      <c r="B40" s="15" t="n">
        <v>10</v>
      </c>
      <c r="C40" s="6"/>
      <c r="D40" s="6"/>
      <c r="E40" s="6"/>
      <c r="F40" s="6"/>
      <c r="G40" s="6"/>
      <c r="H40" s="6"/>
      <c r="I40" s="6"/>
      <c r="J40" s="6"/>
      <c r="K40" s="6"/>
      <c r="L40" s="10"/>
      <c r="M40" s="0"/>
    </row>
    <row r="41" customFormat="false" ht="13.2" hidden="false" customHeight="false" outlineLevel="0" collapsed="false">
      <c r="A41" s="4" t="s">
        <v>27</v>
      </c>
      <c r="B41" s="253" t="n">
        <f aca="false">B42/(B40-B39+1)</f>
        <v>1500</v>
      </c>
      <c r="C41" s="6"/>
      <c r="D41" s="6"/>
      <c r="E41" s="6"/>
      <c r="F41" s="6"/>
      <c r="G41" s="6"/>
      <c r="H41" s="6"/>
      <c r="I41" s="6"/>
      <c r="J41" s="6"/>
      <c r="K41" s="6"/>
      <c r="L41" s="10"/>
      <c r="M41" s="0"/>
    </row>
    <row r="42" customFormat="false" ht="13.2" hidden="false" customHeight="false" outlineLevel="0" collapsed="false">
      <c r="A42" s="12"/>
      <c r="B42" s="28" t="n">
        <v>12000</v>
      </c>
      <c r="C42" s="6"/>
      <c r="D42" s="6"/>
      <c r="E42" s="6"/>
      <c r="F42" s="6"/>
      <c r="G42" s="6"/>
      <c r="H42" s="6"/>
      <c r="I42" s="6"/>
      <c r="J42" s="6"/>
      <c r="K42" s="6"/>
      <c r="L42" s="10"/>
      <c r="M42" s="0"/>
    </row>
    <row r="43" customFormat="false" ht="13.8" hidden="false" customHeight="false" outlineLevel="0" collapsed="false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10"/>
      <c r="M43" s="0"/>
    </row>
    <row r="44" customFormat="false" ht="13.2" hidden="false" customHeight="false" outlineLevel="0" collapsed="false">
      <c r="A44" s="13" t="s">
        <v>179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0"/>
    </row>
    <row r="45" customFormat="false" ht="13.2" hidden="false" customHeight="false" outlineLevel="0" collapsed="false">
      <c r="A45" s="14" t="s">
        <v>15</v>
      </c>
      <c r="B45" s="15" t="s">
        <v>180</v>
      </c>
      <c r="C45" s="15"/>
      <c r="D45" s="16"/>
      <c r="E45" s="233"/>
      <c r="F45" s="6"/>
      <c r="G45" s="6"/>
      <c r="H45" s="6"/>
      <c r="I45" s="6"/>
      <c r="J45" s="6"/>
      <c r="K45" s="6"/>
      <c r="L45" s="10"/>
      <c r="M45" s="0"/>
    </row>
    <row r="46" customFormat="false" ht="13.8" hidden="false" customHeight="false" outlineLevel="0" collapsed="false">
      <c r="A46" s="14" t="s">
        <v>17</v>
      </c>
      <c r="B46" s="17" t="n">
        <v>43814</v>
      </c>
      <c r="C46" s="18" t="s">
        <v>18</v>
      </c>
      <c r="D46" s="17" t="n">
        <v>43951</v>
      </c>
      <c r="E46" s="6"/>
      <c r="F46" s="6"/>
      <c r="G46" s="6"/>
      <c r="H46" s="6"/>
      <c r="I46" s="6"/>
      <c r="J46" s="6"/>
      <c r="K46" s="6"/>
      <c r="L46" s="10"/>
      <c r="M46" s="0"/>
    </row>
    <row r="47" customFormat="false" ht="13.8" hidden="false" customHeight="false" outlineLevel="0" collapsed="false">
      <c r="A47" s="14" t="s">
        <v>162</v>
      </c>
      <c r="B47" s="234" t="s">
        <v>181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0"/>
    </row>
    <row r="48" customFormat="false" ht="13.8" hidden="false" customHeight="false" outlineLevel="0" collapsed="false">
      <c r="A48" s="12"/>
      <c r="B48" s="6"/>
      <c r="C48" s="6"/>
      <c r="D48" s="6"/>
      <c r="E48" s="6"/>
      <c r="F48" s="6"/>
      <c r="G48" s="259"/>
      <c r="H48" s="6"/>
      <c r="I48" s="6"/>
      <c r="J48" s="6"/>
      <c r="K48" s="6"/>
      <c r="L48" s="10"/>
      <c r="M48" s="0"/>
    </row>
    <row r="49" customFormat="false" ht="13.2" hidden="false" customHeight="false" outlineLevel="0" collapsed="false">
      <c r="A49" s="4" t="s">
        <v>44</v>
      </c>
      <c r="B49" s="260" t="n">
        <v>43814</v>
      </c>
      <c r="C49" s="261" t="s">
        <v>18</v>
      </c>
      <c r="D49" s="262" t="n">
        <v>43875</v>
      </c>
      <c r="E49" s="263"/>
      <c r="F49" s="260" t="n">
        <v>43876</v>
      </c>
      <c r="G49" s="261" t="s">
        <v>18</v>
      </c>
      <c r="H49" s="262" t="n">
        <v>43921</v>
      </c>
      <c r="I49" s="6"/>
      <c r="J49" s="260" t="n">
        <v>43922</v>
      </c>
      <c r="K49" s="261" t="s">
        <v>18</v>
      </c>
      <c r="L49" s="262" t="n">
        <v>43951</v>
      </c>
      <c r="M49" s="0"/>
    </row>
    <row r="50" customFormat="false" ht="12.75" hidden="false" customHeight="true" outlineLevel="0" collapsed="false">
      <c r="A50" s="4"/>
      <c r="B50" s="264" t="s">
        <v>182</v>
      </c>
      <c r="C50" s="264"/>
      <c r="D50" s="264"/>
      <c r="E50" s="263"/>
      <c r="F50" s="264" t="s">
        <v>182</v>
      </c>
      <c r="G50" s="264"/>
      <c r="H50" s="264"/>
      <c r="I50" s="6"/>
      <c r="J50" s="264" t="s">
        <v>182</v>
      </c>
      <c r="K50" s="264"/>
      <c r="L50" s="264"/>
      <c r="M50" s="0"/>
    </row>
    <row r="51" customFormat="false" ht="24.75" hidden="false" customHeight="true" outlineLevel="0" collapsed="false">
      <c r="A51" s="265" t="s">
        <v>183</v>
      </c>
      <c r="B51" s="266" t="s">
        <v>184</v>
      </c>
      <c r="C51" s="267" t="s">
        <v>185</v>
      </c>
      <c r="D51" s="268" t="s">
        <v>186</v>
      </c>
      <c r="E51" s="269"/>
      <c r="F51" s="266" t="s">
        <v>184</v>
      </c>
      <c r="G51" s="267" t="s">
        <v>185</v>
      </c>
      <c r="H51" s="268" t="s">
        <v>186</v>
      </c>
      <c r="I51" s="6"/>
      <c r="J51" s="266" t="s">
        <v>184</v>
      </c>
      <c r="K51" s="267" t="s">
        <v>185</v>
      </c>
      <c r="L51" s="268" t="s">
        <v>186</v>
      </c>
      <c r="M51" s="0"/>
    </row>
    <row r="52" customFormat="false" ht="13.2" hidden="false" customHeight="false" outlineLevel="0" collapsed="false">
      <c r="A52" s="4" t="s">
        <v>187</v>
      </c>
      <c r="B52" s="77" t="n">
        <v>20</v>
      </c>
      <c r="C52" s="270" t="n">
        <v>0</v>
      </c>
      <c r="D52" s="271" t="n">
        <v>120</v>
      </c>
      <c r="E52" s="272"/>
      <c r="F52" s="77" t="n">
        <v>10</v>
      </c>
      <c r="G52" s="270" t="n">
        <v>0</v>
      </c>
      <c r="H52" s="271" t="n">
        <v>120</v>
      </c>
      <c r="I52" s="6"/>
      <c r="J52" s="77" t="n">
        <v>20</v>
      </c>
      <c r="K52" s="270" t="n">
        <v>0</v>
      </c>
      <c r="L52" s="271" t="n">
        <v>120</v>
      </c>
      <c r="M52" s="0"/>
    </row>
    <row r="53" customFormat="false" ht="13.2" hidden="false" customHeight="false" outlineLevel="0" collapsed="false">
      <c r="A53" s="265"/>
      <c r="B53" s="77" t="n">
        <v>25</v>
      </c>
      <c r="C53" s="270" t="n">
        <f aca="false">(C52+(B53-B52)*D52)</f>
        <v>600</v>
      </c>
      <c r="D53" s="271" t="n">
        <v>300</v>
      </c>
      <c r="E53" s="272"/>
      <c r="F53" s="77" t="n">
        <v>20</v>
      </c>
      <c r="G53" s="270" t="n">
        <f aca="false">(G52+(F53-F52)*H52)</f>
        <v>1200</v>
      </c>
      <c r="H53" s="271" t="n">
        <v>250</v>
      </c>
      <c r="I53" s="6"/>
      <c r="J53" s="77" t="n">
        <v>30</v>
      </c>
      <c r="K53" s="270" t="n">
        <f aca="false">(K52+(J53-J52)*L52)</f>
        <v>1200</v>
      </c>
      <c r="L53" s="271" t="n">
        <v>240</v>
      </c>
      <c r="M53" s="0"/>
    </row>
    <row r="54" customFormat="false" ht="13.2" hidden="false" customHeight="false" outlineLevel="0" collapsed="false">
      <c r="A54" s="265"/>
      <c r="B54" s="77" t="n">
        <v>30</v>
      </c>
      <c r="C54" s="270" t="n">
        <f aca="false">(C53+(B54-B53)*D53)</f>
        <v>2100</v>
      </c>
      <c r="D54" s="273" t="n">
        <f aca="false">(C55-C54)/(B55-B54)</f>
        <v>450</v>
      </c>
      <c r="E54" s="272"/>
      <c r="F54" s="77" t="n">
        <v>30</v>
      </c>
      <c r="G54" s="270" t="n">
        <f aca="false">(G53+(F54-F53)*H53)</f>
        <v>3700</v>
      </c>
      <c r="H54" s="273" t="n">
        <f aca="false">(G55-G54)/(F55-F54)</f>
        <v>410</v>
      </c>
      <c r="I54" s="6"/>
      <c r="J54" s="77" t="n">
        <v>40</v>
      </c>
      <c r="K54" s="270" t="n">
        <f aca="false">(K53+(J54-J53)*L53)</f>
        <v>3600</v>
      </c>
      <c r="L54" s="273" t="n">
        <f aca="false">(K55-K54)/(J55-J54)</f>
        <v>300</v>
      </c>
      <c r="M54" s="0"/>
    </row>
    <row r="55" customFormat="false" ht="13.8" hidden="false" customHeight="false" outlineLevel="0" collapsed="false">
      <c r="A55" s="265"/>
      <c r="B55" s="274" t="n">
        <v>40</v>
      </c>
      <c r="C55" s="275" t="n">
        <v>6600</v>
      </c>
      <c r="D55" s="276" t="n">
        <v>0</v>
      </c>
      <c r="E55" s="272"/>
      <c r="F55" s="274" t="n">
        <v>40</v>
      </c>
      <c r="G55" s="275" t="n">
        <v>7800</v>
      </c>
      <c r="H55" s="276" t="n">
        <v>0</v>
      </c>
      <c r="I55" s="6"/>
      <c r="J55" s="274" t="n">
        <v>60</v>
      </c>
      <c r="K55" s="275" t="n">
        <v>9600</v>
      </c>
      <c r="L55" s="276" t="n">
        <v>0</v>
      </c>
      <c r="M55" s="0"/>
    </row>
    <row r="56" customFormat="false" ht="13.2" hidden="false" customHeight="false" outlineLevel="0" collapsed="false">
      <c r="A56" s="12"/>
      <c r="B56" s="6"/>
      <c r="C56" s="6"/>
      <c r="D56" s="6"/>
      <c r="E56" s="6"/>
      <c r="F56" s="6"/>
      <c r="G56" s="6"/>
      <c r="H56" s="6"/>
      <c r="I56" s="6"/>
      <c r="J56" s="6"/>
      <c r="K56" s="6"/>
      <c r="L56" s="10"/>
      <c r="M56" s="0"/>
    </row>
    <row r="57" customFormat="false" ht="15.75" hidden="false" customHeight="true" outlineLevel="0" collapsed="false">
      <c r="A57" s="277" t="s">
        <v>28</v>
      </c>
      <c r="B57" s="278" t="n">
        <f aca="false">C55+G55+K55</f>
        <v>24000</v>
      </c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80"/>
    </row>
    <row r="58" customFormat="false" ht="13.95" hidden="false" customHeight="true" outlineLevel="0" collapsed="false">
      <c r="A58" s="12"/>
      <c r="B58" s="6"/>
      <c r="C58" s="6"/>
      <c r="D58" s="6"/>
      <c r="E58" s="6"/>
      <c r="F58" s="6"/>
      <c r="G58" s="6"/>
      <c r="H58" s="6"/>
      <c r="I58" s="6"/>
      <c r="J58" s="6"/>
      <c r="K58" s="6"/>
      <c r="L58" s="10"/>
    </row>
    <row r="59" customFormat="false" ht="19.5" hidden="false" customHeight="true" outlineLevel="0" collapsed="false">
      <c r="A59" s="76" t="s">
        <v>62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10"/>
    </row>
    <row r="60" customFormat="false" ht="13.2" hidden="false" customHeight="true" outlineLevel="0" collapsed="false">
      <c r="A60" s="77" t="s">
        <v>63</v>
      </c>
      <c r="B60" s="59" t="s">
        <v>64</v>
      </c>
      <c r="C60" s="59"/>
      <c r="D60" s="78" t="s">
        <v>65</v>
      </c>
      <c r="E60" s="78"/>
      <c r="F60" s="78" t="s">
        <v>66</v>
      </c>
      <c r="G60" s="78"/>
      <c r="H60" s="78" t="s">
        <v>67</v>
      </c>
      <c r="I60" s="78"/>
      <c r="J60" s="79" t="s">
        <v>68</v>
      </c>
      <c r="K60" s="79"/>
      <c r="L60" s="10"/>
    </row>
    <row r="61" customFormat="false" ht="13.95" hidden="false" customHeight="true" outlineLevel="0" collapsed="false">
      <c r="A61" s="274" t="s">
        <v>69</v>
      </c>
      <c r="B61" s="281" t="n">
        <f aca="false">B20+B33+B42+B57</f>
        <v>60000</v>
      </c>
      <c r="C61" s="281"/>
      <c r="D61" s="182"/>
      <c r="E61" s="182"/>
      <c r="F61" s="167"/>
      <c r="G61" s="167"/>
      <c r="H61" s="167"/>
      <c r="I61" s="167"/>
      <c r="J61" s="183"/>
      <c r="K61" s="183"/>
      <c r="L61" s="282"/>
    </row>
    <row r="62" customFormat="false" ht="13.2" hidden="false" customHeight="false" outlineLevel="0" collapsed="false">
      <c r="A62" s="227"/>
      <c r="B62" s="228"/>
      <c r="C62" s="228"/>
      <c r="D62" s="229"/>
      <c r="E62" s="229"/>
      <c r="F62" s="229"/>
      <c r="G62" s="229"/>
      <c r="H62" s="229"/>
      <c r="I62" s="229"/>
      <c r="J62" s="229"/>
      <c r="K62" s="229"/>
      <c r="L62" s="230"/>
    </row>
  </sheetData>
  <mergeCells count="24">
    <mergeCell ref="A2:L2"/>
    <mergeCell ref="A3:L3"/>
    <mergeCell ref="G6:I6"/>
    <mergeCell ref="A9:L9"/>
    <mergeCell ref="A14:L14"/>
    <mergeCell ref="A22:L22"/>
    <mergeCell ref="A35:L35"/>
    <mergeCell ref="A44:L44"/>
    <mergeCell ref="B47:L47"/>
    <mergeCell ref="B50:D50"/>
    <mergeCell ref="F50:H50"/>
    <mergeCell ref="J50:L50"/>
    <mergeCell ref="C57:L57"/>
    <mergeCell ref="A59:K59"/>
    <mergeCell ref="B60:C60"/>
    <mergeCell ref="D60:E60"/>
    <mergeCell ref="F60:G60"/>
    <mergeCell ref="H60:I60"/>
    <mergeCell ref="J60:K60"/>
    <mergeCell ref="B61:C61"/>
    <mergeCell ref="D61:E61"/>
    <mergeCell ref="F61:G61"/>
    <mergeCell ref="H61:I61"/>
    <mergeCell ref="J61:K61"/>
  </mergeCells>
  <printOptions headings="false" gridLines="false" gridLinesSet="true" horizontalCentered="true" verticalCentered="true"/>
  <pageMargins left="0.359722222222222" right="0.3" top="0.520138888888889" bottom="0.5" header="0.511805555555555" footer="0.511805555555555"/>
  <pageSetup paperSize="9" scale="6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A1:N64"/>
  <sheetViews>
    <sheetView windowProtection="false" showFormulas="false" showGridLines="false" showRowColHeaders="true" showZeros="true" rightToLeft="false" tabSelected="false" showOutlineSymbols="true" defaultGridColor="true" view="pageBreakPreview" topLeftCell="A10" colorId="64" zoomScale="100" zoomScaleNormal="100" zoomScalePageLayoutView="100" workbookViewId="0">
      <selection pane="topLeft" activeCell="M35" activeCellId="0" sqref="M35"/>
    </sheetView>
  </sheetViews>
  <sheetFormatPr defaultRowHeight="13.2"/>
  <cols>
    <col collapsed="false" hidden="false" max="1" min="1" style="1" width="39.1133603238866"/>
    <col collapsed="false" hidden="false" max="2" min="2" style="1" width="13.6599190283401"/>
    <col collapsed="false" hidden="false" max="3" min="3" style="1" width="14.4412955465587"/>
    <col collapsed="false" hidden="false" max="4" min="4" style="1" width="15.8906882591093"/>
    <col collapsed="false" hidden="false" max="5" min="5" style="1" width="14.4412955465587"/>
    <col collapsed="false" hidden="false" max="6" min="6" style="1" width="21.0040485829959"/>
    <col collapsed="false" hidden="false" max="7" min="7" style="1" width="15.1093117408907"/>
    <col collapsed="false" hidden="false" max="8" min="8" style="1" width="14.8906882591093"/>
    <col collapsed="false" hidden="false" max="9" min="9" style="1" width="9.11336032388664"/>
    <col collapsed="false" hidden="false" max="10" min="10" style="1" width="14.9959514170041"/>
    <col collapsed="false" hidden="false" max="11" min="11" style="1" width="15.1093117408907"/>
    <col collapsed="false" hidden="false" max="238" min="12" style="1" width="9.11336032388664"/>
    <col collapsed="false" hidden="false" max="239" min="239" style="1" width="31.5587044534413"/>
    <col collapsed="false" hidden="false" max="250" min="240" style="1" width="9.55465587044534"/>
    <col collapsed="false" hidden="false" max="494" min="251" style="1" width="9.11336032388664"/>
    <col collapsed="false" hidden="false" max="495" min="495" style="1" width="31.5587044534413"/>
    <col collapsed="false" hidden="false" max="506" min="496" style="1" width="9.55465587044534"/>
    <col collapsed="false" hidden="false" max="750" min="507" style="1" width="9.11336032388664"/>
    <col collapsed="false" hidden="false" max="751" min="751" style="1" width="31.5587044534413"/>
    <col collapsed="false" hidden="false" max="762" min="752" style="1" width="9.55465587044534"/>
    <col collapsed="false" hidden="false" max="1006" min="763" style="1" width="9.11336032388664"/>
    <col collapsed="false" hidden="false" max="1007" min="1007" style="1" width="31.5587044534413"/>
    <col collapsed="false" hidden="false" max="1018" min="1008" style="1" width="9.55465587044534"/>
    <col collapsed="false" hidden="false" max="1025" min="1019" style="1" width="9.11336032388664"/>
  </cols>
  <sheetData>
    <row r="1" customFormat="false" ht="15" hidden="false" customHeight="true" outlineLevel="0" collapsed="false">
      <c r="A1" s="283" t="s">
        <v>135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31"/>
      <c r="M1" s="231"/>
      <c r="N1" s="231"/>
    </row>
    <row r="2" customFormat="false" ht="13.2" hidden="false" customHeight="false" outlineLevel="0" collapsed="false">
      <c r="A2" s="4"/>
      <c r="B2" s="5"/>
      <c r="C2" s="5"/>
      <c r="D2" s="5"/>
      <c r="E2" s="5"/>
      <c r="F2" s="5"/>
      <c r="G2" s="5"/>
      <c r="H2" s="6"/>
      <c r="I2" s="6"/>
      <c r="J2" s="5"/>
      <c r="K2" s="284"/>
    </row>
    <row r="3" customFormat="false" ht="15" hidden="false" customHeight="true" outlineLevel="0" collapsed="false">
      <c r="A3" s="285" t="s">
        <v>3</v>
      </c>
      <c r="B3" s="89" t="s">
        <v>4</v>
      </c>
      <c r="C3" s="6"/>
      <c r="D3" s="6"/>
      <c r="E3" s="5" t="s">
        <v>5</v>
      </c>
      <c r="F3" s="5" t="s">
        <v>6</v>
      </c>
      <c r="G3" s="89" t="s">
        <v>188</v>
      </c>
      <c r="H3" s="89"/>
      <c r="I3" s="89"/>
      <c r="J3" s="6"/>
      <c r="K3" s="286" t="s">
        <v>189</v>
      </c>
    </row>
    <row r="4" customFormat="false" ht="15.6" hidden="false" customHeight="false" outlineLevel="0" collapsed="false">
      <c r="A4" s="103"/>
      <c r="B4" s="184"/>
      <c r="C4" s="184"/>
      <c r="D4" s="6"/>
      <c r="E4" s="5"/>
      <c r="F4" s="5"/>
      <c r="G4" s="6"/>
      <c r="H4" s="184"/>
      <c r="I4" s="184"/>
      <c r="J4" s="9"/>
      <c r="K4" s="91"/>
    </row>
    <row r="5" customFormat="false" ht="14.4" hidden="false" customHeight="false" outlineLevel="0" collapsed="false">
      <c r="A5" s="287" t="s">
        <v>75</v>
      </c>
      <c r="B5" s="93" t="s">
        <v>190</v>
      </c>
      <c r="C5" s="131"/>
      <c r="D5" s="288"/>
      <c r="E5" s="99" t="s">
        <v>77</v>
      </c>
      <c r="F5" s="289" t="s">
        <v>191</v>
      </c>
      <c r="G5" s="288"/>
      <c r="H5" s="97"/>
      <c r="I5" s="290" t="s">
        <v>10</v>
      </c>
      <c r="J5" s="102" t="s">
        <v>9</v>
      </c>
      <c r="K5" s="291"/>
    </row>
    <row r="6" customFormat="false" ht="13.2" hidden="false" customHeight="false" outlineLevel="0" collapsed="false">
      <c r="A6" s="292"/>
      <c r="B6" s="102"/>
      <c r="C6" s="102"/>
      <c r="D6" s="102"/>
      <c r="E6" s="102"/>
      <c r="F6" s="102"/>
      <c r="G6" s="293" t="s">
        <v>11</v>
      </c>
      <c r="H6" s="293"/>
      <c r="I6" s="293"/>
      <c r="J6" s="294" t="s">
        <v>9</v>
      </c>
      <c r="K6" s="50"/>
    </row>
    <row r="7" customFormat="false" ht="13.2" hidden="false" customHeight="false" outlineLevel="0" collapsed="false">
      <c r="A7" s="295" t="s">
        <v>192</v>
      </c>
      <c r="B7" s="296"/>
      <c r="C7" s="296"/>
      <c r="D7" s="296"/>
      <c r="E7" s="296"/>
      <c r="F7" s="296"/>
      <c r="G7" s="296"/>
      <c r="H7" s="296"/>
      <c r="I7" s="296"/>
      <c r="J7" s="296"/>
      <c r="K7" s="297"/>
    </row>
    <row r="8" customFormat="false" ht="14.4" hidden="false" customHeight="false" outlineLevel="0" collapsed="false">
      <c r="A8" s="298" t="s">
        <v>15</v>
      </c>
      <c r="B8" s="299" t="s">
        <v>193</v>
      </c>
      <c r="C8" s="299"/>
      <c r="D8" s="300"/>
      <c r="E8" s="301"/>
      <c r="F8" s="302"/>
      <c r="G8" s="302"/>
      <c r="H8" s="302"/>
      <c r="I8" s="0"/>
      <c r="J8" s="0"/>
      <c r="K8" s="303"/>
    </row>
    <row r="9" customFormat="false" ht="15.6" hidden="false" customHeight="false" outlineLevel="0" collapsed="false">
      <c r="A9" s="298" t="s">
        <v>17</v>
      </c>
      <c r="B9" s="304" t="n">
        <v>43753</v>
      </c>
      <c r="C9" s="305" t="s">
        <v>18</v>
      </c>
      <c r="D9" s="304" t="n">
        <v>43889</v>
      </c>
      <c r="E9" s="0"/>
      <c r="F9" s="0"/>
      <c r="G9" s="0"/>
      <c r="H9" s="0"/>
      <c r="I9" s="0"/>
      <c r="J9" s="0"/>
      <c r="K9" s="303"/>
    </row>
    <row r="10" customFormat="false" ht="14.4" hidden="false" customHeight="false" outlineLevel="0" collapsed="false">
      <c r="A10" s="306" t="s">
        <v>194</v>
      </c>
      <c r="B10" s="307" t="n">
        <v>24</v>
      </c>
      <c r="C10" s="308" t="s">
        <v>195</v>
      </c>
      <c r="D10" s="6"/>
      <c r="E10" s="309" t="n">
        <v>0.8</v>
      </c>
      <c r="F10" s="307" t="s">
        <v>196</v>
      </c>
      <c r="G10" s="310" t="n">
        <v>3</v>
      </c>
      <c r="H10" s="311" t="s">
        <v>173</v>
      </c>
      <c r="I10" s="0"/>
      <c r="J10" s="6"/>
      <c r="K10" s="10"/>
    </row>
    <row r="11" customFormat="false" ht="14.4" hidden="false" customHeight="false" outlineLevel="0" collapsed="false">
      <c r="A11" s="306"/>
      <c r="B11" s="312"/>
      <c r="C11" s="302"/>
      <c r="D11" s="302"/>
      <c r="E11" s="299"/>
      <c r="F11" s="302"/>
      <c r="G11" s="302"/>
      <c r="H11" s="302"/>
      <c r="I11" s="302"/>
      <c r="J11" s="302"/>
      <c r="K11" s="303"/>
    </row>
    <row r="12" customFormat="false" ht="14.4" hidden="false" customHeight="false" outlineLevel="0" collapsed="false">
      <c r="A12" s="4" t="s">
        <v>197</v>
      </c>
      <c r="B12" s="293" t="s">
        <v>198</v>
      </c>
      <c r="C12" s="313"/>
      <c r="D12" s="314" t="s">
        <v>199</v>
      </c>
      <c r="E12" s="315"/>
      <c r="F12" s="302"/>
      <c r="G12" s="302"/>
      <c r="H12" s="302"/>
      <c r="I12" s="302"/>
      <c r="J12" s="302"/>
      <c r="K12" s="303"/>
    </row>
    <row r="13" customFormat="false" ht="14.4" hidden="false" customHeight="false" outlineLevel="0" collapsed="false">
      <c r="A13" s="316" t="s">
        <v>200</v>
      </c>
      <c r="B13" s="293"/>
      <c r="C13" s="59" t="s">
        <v>201</v>
      </c>
      <c r="D13" s="59"/>
      <c r="E13" s="59"/>
      <c r="F13" s="302"/>
      <c r="G13" s="302"/>
      <c r="H13" s="302"/>
      <c r="I13" s="302"/>
      <c r="J13" s="302"/>
      <c r="K13" s="303"/>
    </row>
    <row r="14" customFormat="false" ht="14.4" hidden="false" customHeight="false" outlineLevel="0" collapsed="false">
      <c r="A14" s="316"/>
      <c r="B14" s="317" t="n">
        <v>3</v>
      </c>
      <c r="C14" s="59" t="n">
        <v>160</v>
      </c>
      <c r="D14" s="59"/>
      <c r="E14" s="59"/>
      <c r="F14" s="302"/>
      <c r="G14" s="302"/>
      <c r="H14" s="302"/>
      <c r="I14" s="302"/>
      <c r="J14" s="302"/>
      <c r="K14" s="303"/>
    </row>
    <row r="15" customFormat="false" ht="14.4" hidden="false" customHeight="false" outlineLevel="0" collapsed="false">
      <c r="A15" s="318"/>
      <c r="B15" s="317" t="n">
        <v>4</v>
      </c>
      <c r="C15" s="59" t="n">
        <v>320</v>
      </c>
      <c r="D15" s="59"/>
      <c r="E15" s="59"/>
      <c r="F15" s="302"/>
      <c r="G15" s="302"/>
      <c r="H15" s="302"/>
      <c r="I15" s="302"/>
      <c r="J15" s="302"/>
      <c r="K15" s="303"/>
    </row>
    <row r="16" customFormat="false" ht="14.4" hidden="false" customHeight="false" outlineLevel="0" collapsed="false">
      <c r="A16" s="319" t="s">
        <v>202</v>
      </c>
      <c r="B16" s="270"/>
      <c r="C16" s="59" t="n">
        <f aca="false">C15</f>
        <v>320</v>
      </c>
      <c r="D16" s="59"/>
      <c r="E16" s="59"/>
      <c r="F16" s="302"/>
      <c r="G16" s="302"/>
      <c r="H16" s="0"/>
      <c r="I16" s="0"/>
      <c r="J16" s="0"/>
      <c r="K16" s="303"/>
    </row>
    <row r="17" customFormat="false" ht="13.2" hidden="false" customHeight="false" outlineLevel="0" collapsed="false">
      <c r="A17" s="12"/>
      <c r="B17" s="6"/>
      <c r="C17" s="6"/>
      <c r="D17" s="6"/>
      <c r="E17" s="6"/>
      <c r="F17" s="6"/>
      <c r="G17" s="6"/>
      <c r="H17" s="6"/>
      <c r="I17" s="6"/>
      <c r="J17" s="6"/>
      <c r="K17" s="10"/>
    </row>
    <row r="18" customFormat="false" ht="13.2" hidden="false" customHeight="false" outlineLevel="0" collapsed="false">
      <c r="A18" s="4" t="s">
        <v>203</v>
      </c>
      <c r="B18" s="6"/>
      <c r="C18" s="6"/>
      <c r="D18" s="6"/>
      <c r="E18" s="6"/>
      <c r="F18" s="6"/>
      <c r="G18" s="6"/>
      <c r="H18" s="6"/>
      <c r="I18" s="6"/>
      <c r="J18" s="6"/>
      <c r="K18" s="10"/>
    </row>
    <row r="19" customFormat="false" ht="13.2" hidden="false" customHeight="false" outlineLevel="0" collapsed="false">
      <c r="A19" s="4"/>
      <c r="B19" s="6"/>
      <c r="C19" s="6"/>
      <c r="D19" s="6"/>
      <c r="E19" s="6"/>
      <c r="F19" s="6"/>
      <c r="G19" s="6"/>
      <c r="H19" s="6"/>
      <c r="I19" s="6"/>
      <c r="J19" s="6"/>
      <c r="K19" s="10"/>
    </row>
    <row r="20" customFormat="false" ht="13.2" hidden="false" customHeight="false" outlineLevel="0" collapsed="false">
      <c r="A20" s="12"/>
      <c r="B20" s="6"/>
      <c r="C20" s="6"/>
      <c r="D20" s="6"/>
      <c r="E20" s="6"/>
      <c r="F20" s="6"/>
      <c r="G20" s="6"/>
      <c r="H20" s="6"/>
      <c r="I20" s="6"/>
      <c r="J20" s="6"/>
      <c r="K20" s="10"/>
    </row>
    <row r="21" customFormat="false" ht="13.2" hidden="false" customHeight="false" outlineLevel="0" collapsed="false">
      <c r="A21" s="295" t="s">
        <v>204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customFormat="false" ht="13.2" hidden="false" customHeight="false" outlineLevel="0" collapsed="false">
      <c r="A22" s="298" t="s">
        <v>15</v>
      </c>
      <c r="B22" s="299" t="s">
        <v>205</v>
      </c>
      <c r="C22" s="299"/>
      <c r="D22" s="300"/>
      <c r="E22" s="301"/>
      <c r="F22" s="302"/>
      <c r="G22" s="6"/>
      <c r="H22" s="6"/>
      <c r="I22" s="6"/>
      <c r="J22" s="6"/>
      <c r="K22" s="10"/>
    </row>
    <row r="23" customFormat="false" ht="15.6" hidden="false" customHeight="false" outlineLevel="0" collapsed="false">
      <c r="A23" s="298" t="s">
        <v>17</v>
      </c>
      <c r="B23" s="304" t="n">
        <v>43753</v>
      </c>
      <c r="C23" s="305" t="s">
        <v>32</v>
      </c>
      <c r="D23" s="320" t="n">
        <v>43921</v>
      </c>
      <c r="E23" s="6"/>
      <c r="F23" s="6"/>
      <c r="G23" s="6"/>
      <c r="H23" s="6"/>
      <c r="I23" s="6"/>
      <c r="J23" s="6"/>
      <c r="K23" s="10"/>
    </row>
    <row r="24" customFormat="false" ht="13.2" hidden="false" customHeight="false" outlineLevel="0" collapsed="false">
      <c r="A24" s="306" t="s">
        <v>19</v>
      </c>
      <c r="B24" s="5" t="s">
        <v>206</v>
      </c>
      <c r="C24" s="6"/>
      <c r="D24" s="6"/>
      <c r="E24" s="6"/>
      <c r="F24" s="6"/>
      <c r="G24" s="6"/>
      <c r="H24" s="6"/>
      <c r="I24" s="6"/>
      <c r="J24" s="6"/>
      <c r="K24" s="10"/>
    </row>
    <row r="25" customFormat="false" ht="13.2" hidden="false" customHeight="false" outlineLevel="0" collapsed="false">
      <c r="A25" s="12"/>
      <c r="B25" s="6"/>
      <c r="C25" s="6"/>
      <c r="D25" s="6"/>
      <c r="E25" s="6"/>
      <c r="F25" s="6"/>
      <c r="G25" s="6"/>
      <c r="H25" s="6"/>
      <c r="I25" s="6"/>
      <c r="J25" s="6"/>
      <c r="K25" s="10"/>
    </row>
    <row r="26" customFormat="false" ht="13.8" hidden="false" customHeight="false" outlineLevel="0" collapsed="false">
      <c r="A26" s="12"/>
      <c r="B26" s="321" t="s">
        <v>207</v>
      </c>
      <c r="C26" s="321" t="s">
        <v>208</v>
      </c>
      <c r="D26" s="321" t="s">
        <v>209</v>
      </c>
      <c r="E26" s="6"/>
      <c r="F26" s="6"/>
      <c r="G26" s="6"/>
      <c r="H26" s="6"/>
      <c r="I26" s="6"/>
      <c r="J26" s="6"/>
      <c r="K26" s="10"/>
    </row>
    <row r="27" customFormat="false" ht="15.6" hidden="false" customHeight="false" outlineLevel="0" collapsed="false">
      <c r="A27" s="316" t="s">
        <v>210</v>
      </c>
      <c r="B27" s="322" t="n">
        <v>43388</v>
      </c>
      <c r="C27" s="322" t="n">
        <v>43466</v>
      </c>
      <c r="D27" s="322" t="n">
        <v>43525</v>
      </c>
      <c r="E27" s="6"/>
      <c r="F27" s="6"/>
      <c r="G27" s="6"/>
      <c r="H27" s="6"/>
      <c r="I27" s="6"/>
      <c r="J27" s="6"/>
      <c r="K27" s="10"/>
    </row>
    <row r="28" customFormat="false" ht="15.6" hidden="false" customHeight="false" outlineLevel="0" collapsed="false">
      <c r="A28" s="323"/>
      <c r="B28" s="324" t="s">
        <v>32</v>
      </c>
      <c r="C28" s="324" t="s">
        <v>32</v>
      </c>
      <c r="D28" s="324" t="s">
        <v>32</v>
      </c>
      <c r="E28" s="6"/>
      <c r="F28" s="6"/>
      <c r="G28" s="6"/>
      <c r="H28" s="6"/>
      <c r="I28" s="6"/>
      <c r="J28" s="6"/>
      <c r="K28" s="10"/>
    </row>
    <row r="29" customFormat="false" ht="15.6" hidden="false" customHeight="false" outlineLevel="0" collapsed="false">
      <c r="A29" s="325"/>
      <c r="B29" s="326" t="n">
        <v>43465</v>
      </c>
      <c r="C29" s="326" t="n">
        <v>43524</v>
      </c>
      <c r="D29" s="326" t="n">
        <v>43555</v>
      </c>
      <c r="E29" s="6"/>
      <c r="F29" s="6"/>
      <c r="G29" s="6"/>
      <c r="H29" s="6"/>
      <c r="I29" s="6"/>
      <c r="J29" s="6"/>
      <c r="K29" s="10"/>
    </row>
    <row r="30" customFormat="false" ht="13.2" hidden="false" customHeight="false" outlineLevel="0" collapsed="false">
      <c r="A30" s="316" t="s">
        <v>211</v>
      </c>
      <c r="B30" s="327" t="n">
        <v>10</v>
      </c>
      <c r="C30" s="327" t="n">
        <v>5</v>
      </c>
      <c r="D30" s="327" t="n">
        <v>10</v>
      </c>
      <c r="E30" s="6"/>
      <c r="F30" s="6"/>
      <c r="G30" s="6"/>
      <c r="H30" s="6"/>
      <c r="I30" s="6"/>
      <c r="J30" s="6"/>
      <c r="K30" s="10"/>
    </row>
    <row r="31" customFormat="false" ht="13.2" hidden="false" customHeight="false" outlineLevel="0" collapsed="false">
      <c r="A31" s="328" t="s">
        <v>212</v>
      </c>
      <c r="B31" s="327" t="n">
        <v>45</v>
      </c>
      <c r="C31" s="270" t="n">
        <v>40</v>
      </c>
      <c r="D31" s="270" t="n">
        <v>45</v>
      </c>
      <c r="E31" s="6"/>
      <c r="F31" s="6"/>
      <c r="G31" s="6"/>
      <c r="H31" s="6"/>
      <c r="I31" s="6"/>
      <c r="J31" s="6"/>
      <c r="K31" s="10"/>
    </row>
    <row r="32" customFormat="false" ht="13.2" hidden="false" customHeight="false" outlineLevel="0" collapsed="false">
      <c r="A32" s="4"/>
      <c r="B32" s="6"/>
      <c r="C32" s="6"/>
      <c r="D32" s="6"/>
      <c r="E32" s="6"/>
      <c r="F32" s="6"/>
      <c r="G32" s="6"/>
      <c r="H32" s="6"/>
      <c r="I32" s="6"/>
      <c r="J32" s="6"/>
      <c r="K32" s="10"/>
    </row>
    <row r="33" customFormat="false" ht="13.2" hidden="false" customHeight="false" outlineLevel="0" collapsed="false">
      <c r="A33" s="4" t="s">
        <v>197</v>
      </c>
      <c r="B33" s="6"/>
      <c r="C33" s="6"/>
      <c r="D33" s="6"/>
      <c r="E33" s="6"/>
      <c r="F33" s="6"/>
      <c r="G33" s="6"/>
      <c r="H33" s="6"/>
      <c r="I33" s="6"/>
      <c r="J33" s="6"/>
      <c r="K33" s="10"/>
    </row>
    <row r="34" customFormat="false" ht="13.2" hidden="false" customHeight="false" outlineLevel="0" collapsed="false">
      <c r="A34" s="328" t="s">
        <v>200</v>
      </c>
      <c r="B34" s="59" t="s">
        <v>201</v>
      </c>
      <c r="C34" s="59"/>
      <c r="D34" s="59"/>
      <c r="E34" s="6"/>
      <c r="F34" s="6"/>
      <c r="G34" s="6"/>
      <c r="H34" s="6"/>
      <c r="I34" s="6"/>
      <c r="J34" s="6"/>
      <c r="K34" s="10"/>
    </row>
    <row r="35" customFormat="false" ht="13.2" hidden="false" customHeight="false" outlineLevel="0" collapsed="false">
      <c r="A35" s="328" t="s">
        <v>213</v>
      </c>
      <c r="B35" s="329" t="n">
        <f aca="false">B36/(C31-C30)</f>
        <v>8.28571428571429</v>
      </c>
      <c r="C35" s="329"/>
      <c r="D35" s="329"/>
      <c r="E35" s="6"/>
      <c r="F35" s="6"/>
      <c r="G35" s="6"/>
      <c r="H35" s="6"/>
      <c r="I35" s="6"/>
      <c r="J35" s="6"/>
      <c r="K35" s="10"/>
    </row>
    <row r="36" customFormat="false" ht="13.2" hidden="false" customHeight="false" outlineLevel="0" collapsed="false">
      <c r="A36" s="328" t="s">
        <v>202</v>
      </c>
      <c r="B36" s="59" t="n">
        <v>290</v>
      </c>
      <c r="C36" s="59"/>
      <c r="D36" s="59"/>
      <c r="E36" s="6"/>
      <c r="F36" s="6"/>
      <c r="G36" s="6"/>
      <c r="H36" s="6"/>
      <c r="I36" s="6"/>
      <c r="J36" s="6"/>
      <c r="K36" s="10"/>
    </row>
    <row r="37" customFormat="false" ht="13.2" hidden="false" customHeight="false" outlineLevel="0" collapsed="false">
      <c r="A37" s="12"/>
      <c r="B37" s="6"/>
      <c r="C37" s="6"/>
      <c r="D37" s="6"/>
      <c r="E37" s="6"/>
      <c r="F37" s="6"/>
      <c r="G37" s="6"/>
      <c r="H37" s="6"/>
      <c r="I37" s="6"/>
      <c r="J37" s="6"/>
      <c r="K37" s="10"/>
    </row>
    <row r="38" customFormat="false" ht="14.4" hidden="false" customHeight="false" outlineLevel="0" collapsed="false">
      <c r="A38" s="4"/>
      <c r="B38" s="5"/>
      <c r="C38" s="5"/>
      <c r="D38" s="5"/>
      <c r="E38" s="302"/>
      <c r="F38" s="302"/>
      <c r="G38" s="302"/>
      <c r="H38" s="0"/>
      <c r="I38" s="0"/>
      <c r="J38" s="0"/>
      <c r="K38" s="303"/>
    </row>
    <row r="39" customFormat="false" ht="13.2" hidden="false" customHeight="false" outlineLevel="0" collapsed="false">
      <c r="A39" s="295" t="s">
        <v>214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/>
    </row>
    <row r="40" customFormat="false" ht="13.2" hidden="false" customHeight="false" outlineLevel="0" collapsed="false">
      <c r="A40" s="298" t="s">
        <v>15</v>
      </c>
      <c r="B40" s="299" t="s">
        <v>215</v>
      </c>
      <c r="C40" s="299"/>
      <c r="D40" s="300"/>
      <c r="E40" s="301"/>
      <c r="F40" s="302"/>
      <c r="G40" s="6"/>
      <c r="H40" s="6"/>
      <c r="I40" s="6"/>
      <c r="J40" s="6"/>
      <c r="K40" s="10"/>
    </row>
    <row r="41" customFormat="false" ht="15.6" hidden="false" customHeight="false" outlineLevel="0" collapsed="false">
      <c r="A41" s="298" t="s">
        <v>17</v>
      </c>
      <c r="B41" s="304" t="n">
        <v>44119</v>
      </c>
      <c r="C41" s="305" t="s">
        <v>32</v>
      </c>
      <c r="D41" s="320" t="n">
        <v>43982</v>
      </c>
      <c r="E41" s="6"/>
      <c r="F41" s="6"/>
      <c r="G41" s="6"/>
      <c r="H41" s="6"/>
      <c r="I41" s="6"/>
      <c r="J41" s="6"/>
      <c r="K41" s="10"/>
    </row>
    <row r="42" customFormat="false" ht="13.2" hidden="false" customHeight="false" outlineLevel="0" collapsed="false">
      <c r="A42" s="306" t="s">
        <v>19</v>
      </c>
      <c r="B42" s="5" t="s">
        <v>216</v>
      </c>
      <c r="C42" s="6"/>
      <c r="D42" s="6"/>
      <c r="E42" s="6"/>
      <c r="F42" s="6"/>
      <c r="G42" s="6"/>
      <c r="H42" s="6"/>
      <c r="I42" s="6"/>
      <c r="J42" s="6"/>
      <c r="K42" s="10"/>
    </row>
    <row r="43" customFormat="false" ht="15.6" hidden="false" customHeight="false" outlineLevel="0" collapsed="false">
      <c r="A43" s="330"/>
      <c r="B43" s="304"/>
      <c r="C43" s="305"/>
      <c r="D43" s="320"/>
      <c r="E43" s="6"/>
      <c r="F43" s="6"/>
      <c r="G43" s="6"/>
      <c r="H43" s="6"/>
      <c r="I43" s="6"/>
      <c r="J43" s="6"/>
      <c r="K43" s="10"/>
    </row>
    <row r="44" customFormat="false" ht="13.8" hidden="false" customHeight="false" outlineLevel="0" collapsed="false">
      <c r="A44" s="12"/>
      <c r="B44" s="321" t="s">
        <v>207</v>
      </c>
      <c r="C44" s="321" t="s">
        <v>208</v>
      </c>
      <c r="D44" s="321" t="s">
        <v>209</v>
      </c>
      <c r="E44" s="6"/>
      <c r="F44" s="6"/>
      <c r="G44" s="6"/>
      <c r="H44" s="6"/>
      <c r="I44" s="6"/>
      <c r="J44" s="6"/>
      <c r="K44" s="10"/>
    </row>
    <row r="45" customFormat="false" ht="15.6" hidden="false" customHeight="false" outlineLevel="0" collapsed="false">
      <c r="A45" s="316" t="s">
        <v>210</v>
      </c>
      <c r="B45" s="322" t="n">
        <v>43753</v>
      </c>
      <c r="C45" s="322" t="n">
        <v>43831</v>
      </c>
      <c r="D45" s="322" t="n">
        <v>43891</v>
      </c>
      <c r="E45" s="6"/>
      <c r="F45" s="6"/>
      <c r="G45" s="6"/>
      <c r="H45" s="6"/>
      <c r="I45" s="6"/>
      <c r="J45" s="6"/>
      <c r="K45" s="10"/>
    </row>
    <row r="46" customFormat="false" ht="15.6" hidden="false" customHeight="false" outlineLevel="0" collapsed="false">
      <c r="A46" s="323"/>
      <c r="B46" s="324" t="s">
        <v>32</v>
      </c>
      <c r="C46" s="324" t="s">
        <v>32</v>
      </c>
      <c r="D46" s="324" t="s">
        <v>32</v>
      </c>
      <c r="E46" s="6"/>
      <c r="F46" s="6"/>
      <c r="G46" s="6"/>
      <c r="H46" s="6"/>
      <c r="I46" s="6"/>
      <c r="J46" s="6"/>
      <c r="K46" s="10"/>
    </row>
    <row r="47" customFormat="false" ht="15.6" hidden="false" customHeight="false" outlineLevel="0" collapsed="false">
      <c r="A47" s="325"/>
      <c r="B47" s="326" t="n">
        <v>43830</v>
      </c>
      <c r="C47" s="326" t="n">
        <v>43889</v>
      </c>
      <c r="D47" s="326" t="n">
        <v>43921</v>
      </c>
      <c r="E47" s="6"/>
      <c r="F47" s="6"/>
      <c r="G47" s="6"/>
      <c r="H47" s="6"/>
      <c r="I47" s="6"/>
      <c r="J47" s="6"/>
      <c r="K47" s="10"/>
    </row>
    <row r="48" customFormat="false" ht="13.2" hidden="false" customHeight="false" outlineLevel="0" collapsed="false">
      <c r="A48" s="328" t="s">
        <v>217</v>
      </c>
      <c r="B48" s="270" t="n">
        <v>45</v>
      </c>
      <c r="C48" s="270" t="n">
        <v>50</v>
      </c>
      <c r="D48" s="270" t="n">
        <v>40</v>
      </c>
      <c r="E48" s="6"/>
      <c r="F48" s="6"/>
      <c r="G48" s="6"/>
      <c r="H48" s="6"/>
      <c r="I48" s="6"/>
      <c r="J48" s="6"/>
      <c r="K48" s="10"/>
    </row>
    <row r="49" customFormat="false" ht="15.6" hidden="false" customHeight="false" outlineLevel="0" collapsed="false">
      <c r="A49" s="330"/>
      <c r="B49" s="304"/>
      <c r="C49" s="305"/>
      <c r="D49" s="320"/>
      <c r="E49" s="6"/>
      <c r="F49" s="6"/>
      <c r="G49" s="6"/>
      <c r="H49" s="6"/>
      <c r="I49" s="6"/>
      <c r="J49" s="6"/>
      <c r="K49" s="10"/>
    </row>
    <row r="50" customFormat="false" ht="12" hidden="false" customHeight="true" outlineLevel="0" collapsed="false">
      <c r="A50" s="4" t="s">
        <v>197</v>
      </c>
      <c r="B50" s="6"/>
      <c r="C50" s="6"/>
      <c r="D50" s="6"/>
      <c r="E50" s="6"/>
      <c r="F50" s="6"/>
      <c r="G50" s="6"/>
      <c r="H50" s="6"/>
      <c r="I50" s="6"/>
      <c r="J50" s="6"/>
      <c r="K50" s="10"/>
    </row>
    <row r="51" customFormat="false" ht="13.2" hidden="false" customHeight="false" outlineLevel="0" collapsed="false">
      <c r="A51" s="328" t="s">
        <v>200</v>
      </c>
      <c r="B51" s="59" t="s">
        <v>201</v>
      </c>
      <c r="C51" s="59"/>
      <c r="D51" s="59"/>
      <c r="E51" s="6"/>
      <c r="F51" s="6"/>
      <c r="G51" s="6"/>
      <c r="H51" s="6"/>
      <c r="I51" s="6"/>
      <c r="J51" s="6"/>
      <c r="K51" s="10"/>
    </row>
    <row r="52" customFormat="false" ht="13.2" hidden="false" customHeight="false" outlineLevel="0" collapsed="false">
      <c r="A52" s="328" t="s">
        <v>211</v>
      </c>
      <c r="B52" s="59" t="n">
        <v>5</v>
      </c>
      <c r="C52" s="59"/>
      <c r="D52" s="59"/>
      <c r="E52" s="6"/>
      <c r="F52" s="6"/>
      <c r="G52" s="6"/>
      <c r="H52" s="6"/>
      <c r="I52" s="6"/>
      <c r="J52" s="6"/>
      <c r="K52" s="10"/>
    </row>
    <row r="53" customFormat="false" ht="13.2" hidden="false" customHeight="false" outlineLevel="0" collapsed="false">
      <c r="A53" s="328" t="s">
        <v>218</v>
      </c>
      <c r="B53" s="59" t="n">
        <v>25</v>
      </c>
      <c r="C53" s="59"/>
      <c r="D53" s="59"/>
      <c r="E53" s="6"/>
      <c r="F53" s="6"/>
      <c r="G53" s="6"/>
      <c r="H53" s="6"/>
      <c r="I53" s="6"/>
      <c r="J53" s="6"/>
      <c r="K53" s="10"/>
    </row>
    <row r="54" customFormat="false" ht="13.2" hidden="false" customHeight="false" outlineLevel="0" collapsed="false">
      <c r="A54" s="328" t="s">
        <v>219</v>
      </c>
      <c r="B54" s="329" t="n">
        <f aca="false">B55/(B53-B52)</f>
        <v>16</v>
      </c>
      <c r="C54" s="329"/>
      <c r="D54" s="329"/>
      <c r="E54" s="6"/>
      <c r="F54" s="6"/>
      <c r="G54" s="6"/>
      <c r="H54" s="6"/>
      <c r="I54" s="6"/>
      <c r="J54" s="6"/>
      <c r="K54" s="10"/>
    </row>
    <row r="55" customFormat="false" ht="13.2" hidden="false" customHeight="false" outlineLevel="0" collapsed="false">
      <c r="A55" s="328" t="s">
        <v>202</v>
      </c>
      <c r="B55" s="59" t="n">
        <v>320</v>
      </c>
      <c r="C55" s="59"/>
      <c r="D55" s="59"/>
      <c r="E55" s="6"/>
      <c r="F55" s="6"/>
      <c r="G55" s="6"/>
      <c r="H55" s="6"/>
      <c r="I55" s="6"/>
      <c r="J55" s="6"/>
      <c r="K55" s="10"/>
    </row>
    <row r="56" customFormat="false" ht="14.4" hidden="false" customHeight="false" outlineLevel="0" collapsed="false">
      <c r="A56" s="6"/>
      <c r="B56" s="6"/>
      <c r="C56" s="6"/>
      <c r="D56" s="6"/>
      <c r="E56" s="6"/>
      <c r="F56" s="6"/>
      <c r="G56" s="6"/>
      <c r="H56" s="6"/>
      <c r="I56" s="6"/>
      <c r="J56" s="6"/>
      <c r="K56" s="303"/>
    </row>
    <row r="57" customFormat="false" ht="13.8" hidden="false" customHeight="false" outlineLevel="0" collapsed="false">
      <c r="A57" s="331"/>
      <c r="B57" s="332"/>
      <c r="C57" s="333"/>
      <c r="D57" s="333"/>
      <c r="E57" s="333"/>
      <c r="F57" s="333"/>
      <c r="G57" s="333"/>
      <c r="H57" s="333"/>
      <c r="I57" s="333"/>
      <c r="J57" s="333"/>
      <c r="K57" s="334"/>
    </row>
    <row r="58" customFormat="false" ht="15.6" hidden="false" customHeight="false" outlineLevel="0" collapsed="false">
      <c r="A58" s="306"/>
      <c r="B58" s="302"/>
      <c r="C58" s="335" t="s">
        <v>220</v>
      </c>
      <c r="D58" s="336"/>
      <c r="E58" s="337" t="s">
        <v>201</v>
      </c>
      <c r="F58" s="337"/>
      <c r="G58" s="337"/>
      <c r="H58" s="0"/>
      <c r="I58" s="0"/>
      <c r="J58" s="0"/>
      <c r="K58" s="303"/>
    </row>
    <row r="59" customFormat="false" ht="13.2" hidden="false" customHeight="false" outlineLevel="0" collapsed="false">
      <c r="A59" s="4"/>
      <c r="B59" s="5"/>
      <c r="C59" s="338" t="s">
        <v>221</v>
      </c>
      <c r="D59" s="339"/>
      <c r="E59" s="340" t="n">
        <f aca="false">C16+B36+B55</f>
        <v>930</v>
      </c>
      <c r="F59" s="340"/>
      <c r="G59" s="340"/>
      <c r="H59" s="6"/>
      <c r="I59" s="6"/>
      <c r="J59" s="6"/>
      <c r="K59" s="10"/>
    </row>
    <row r="60" customFormat="false" ht="13.2" hidden="false" customHeight="false" outlineLevel="0" collapsed="false">
      <c r="A60" s="4"/>
      <c r="B60" s="5"/>
      <c r="C60" s="338" t="s">
        <v>110</v>
      </c>
      <c r="D60" s="338"/>
      <c r="E60" s="340"/>
      <c r="F60" s="340"/>
      <c r="G60" s="340"/>
      <c r="H60" s="6"/>
      <c r="I60" s="6"/>
      <c r="J60" s="6"/>
      <c r="K60" s="10"/>
    </row>
    <row r="61" customFormat="false" ht="13.2" hidden="false" customHeight="false" outlineLevel="0" collapsed="false">
      <c r="A61" s="4"/>
      <c r="B61" s="5"/>
      <c r="C61" s="341" t="s">
        <v>111</v>
      </c>
      <c r="D61" s="341"/>
      <c r="E61" s="340"/>
      <c r="F61" s="340"/>
      <c r="G61" s="340"/>
      <c r="H61" s="6"/>
      <c r="I61" s="6"/>
      <c r="J61" s="6"/>
      <c r="K61" s="10"/>
    </row>
    <row r="62" customFormat="false" ht="13.2" hidden="false" customHeight="false" outlineLevel="0" collapsed="false">
      <c r="A62" s="4"/>
      <c r="B62" s="5"/>
      <c r="C62" s="341" t="s">
        <v>112</v>
      </c>
      <c r="D62" s="341"/>
      <c r="E62" s="340"/>
      <c r="F62" s="340"/>
      <c r="G62" s="340"/>
      <c r="H62" s="6"/>
      <c r="I62" s="6"/>
      <c r="J62" s="6"/>
      <c r="K62" s="10"/>
    </row>
    <row r="63" customFormat="false" ht="13.2" hidden="false" customHeight="false" outlineLevel="0" collapsed="false">
      <c r="A63" s="4"/>
      <c r="B63" s="5"/>
      <c r="C63" s="338" t="s">
        <v>222</v>
      </c>
      <c r="D63" s="342"/>
      <c r="E63" s="340"/>
      <c r="F63" s="340"/>
      <c r="G63" s="340"/>
      <c r="H63" s="6"/>
      <c r="I63" s="6"/>
      <c r="J63" s="6"/>
      <c r="K63" s="10"/>
    </row>
    <row r="64" customFormat="false" ht="13.8" hidden="false" customHeight="false" outlineLevel="0" collapsed="false">
      <c r="A64" s="4"/>
      <c r="B64" s="5"/>
      <c r="C64" s="343" t="s">
        <v>223</v>
      </c>
      <c r="D64" s="344"/>
      <c r="E64" s="340"/>
      <c r="F64" s="340"/>
      <c r="G64" s="340"/>
      <c r="H64" s="6"/>
      <c r="I64" s="6"/>
      <c r="J64" s="6"/>
      <c r="K64" s="10"/>
    </row>
  </sheetData>
  <mergeCells count="24">
    <mergeCell ref="A1:K1"/>
    <mergeCell ref="G6:I6"/>
    <mergeCell ref="C13:E13"/>
    <mergeCell ref="C14:E14"/>
    <mergeCell ref="C15:E15"/>
    <mergeCell ref="C16:E16"/>
    <mergeCell ref="B34:D34"/>
    <mergeCell ref="B35:D35"/>
    <mergeCell ref="B36:D36"/>
    <mergeCell ref="B51:D51"/>
    <mergeCell ref="B52:D52"/>
    <mergeCell ref="B53:D53"/>
    <mergeCell ref="B54:D54"/>
    <mergeCell ref="B55:D55"/>
    <mergeCell ref="E58:G58"/>
    <mergeCell ref="E59:G59"/>
    <mergeCell ref="C60:D60"/>
    <mergeCell ref="E60:G60"/>
    <mergeCell ref="C61:D61"/>
    <mergeCell ref="E61:G61"/>
    <mergeCell ref="C62:D62"/>
    <mergeCell ref="E62:G62"/>
    <mergeCell ref="E63:G63"/>
    <mergeCell ref="E64:G64"/>
  </mergeCells>
  <printOptions headings="false" gridLines="false" gridLinesSet="true" horizontalCentered="true" verticalCentered="true"/>
  <pageMargins left="0.551388888888889" right="0.551388888888889" top="0.590277777777778" bottom="0.590277777777778" header="0.511805555555555" footer="0.511805555555555"/>
  <pageSetup paperSize="1" scale="54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en-IN</dc:language>
  <cp:lastPrinted>2019-04-04T12:41:20Z</cp:lastPrinted>
  <dcterms:modified xsi:type="dcterms:W3CDTF">2019-03-24T12:59:49Z</dcterms:modified>
  <cp:revision>0</cp:revision>
</cp:coreProperties>
</file>